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WEBSITE DATA\E-ATLAS2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B63" i="1"/>
  <c r="D61" i="1"/>
  <c r="D44" i="1" l="1"/>
  <c r="C41" i="1"/>
  <c r="D41" i="1" s="1"/>
  <c r="I40" i="1"/>
  <c r="J40" i="1" s="1"/>
  <c r="F40" i="1"/>
  <c r="C40" i="1"/>
  <c r="D40" i="1" s="1"/>
  <c r="O40" i="1"/>
  <c r="L40" i="1"/>
  <c r="M40" i="1" s="1"/>
  <c r="I51" i="1"/>
  <c r="F51" i="1"/>
  <c r="Q48" i="1"/>
  <c r="Q49" i="1"/>
  <c r="C51" i="1"/>
  <c r="D51" i="1" s="1"/>
  <c r="P61" i="1"/>
  <c r="M61" i="1"/>
</calcChain>
</file>

<file path=xl/sharedStrings.xml><?xml version="1.0" encoding="utf-8"?>
<sst xmlns="http://schemas.openxmlformats.org/spreadsheetml/2006/main" count="74" uniqueCount="62">
  <si>
    <t>County</t>
  </si>
  <si>
    <t>Meru</t>
  </si>
  <si>
    <t>Kirinyaga</t>
  </si>
  <si>
    <t>Embu</t>
  </si>
  <si>
    <t>Bungoma</t>
  </si>
  <si>
    <t>Taita Taveta</t>
  </si>
  <si>
    <t>Kisii</t>
  </si>
  <si>
    <t>Muranga</t>
  </si>
  <si>
    <t>Tharaka Nithi</t>
  </si>
  <si>
    <t>Kakamega</t>
  </si>
  <si>
    <t>Nyamira</t>
  </si>
  <si>
    <t>Kiambu</t>
  </si>
  <si>
    <t>Kericho</t>
  </si>
  <si>
    <t>Vihiga</t>
  </si>
  <si>
    <t>Tana River</t>
  </si>
  <si>
    <t>Tranzoia</t>
  </si>
  <si>
    <t>Makueni</t>
  </si>
  <si>
    <t>Busia</t>
  </si>
  <si>
    <t>Siaya</t>
  </si>
  <si>
    <t>Machakos</t>
  </si>
  <si>
    <t>Bomet</t>
  </si>
  <si>
    <t>Elgeyo Marakwet</t>
  </si>
  <si>
    <t>Migori</t>
  </si>
  <si>
    <t>Garissa</t>
  </si>
  <si>
    <t>Nandi</t>
  </si>
  <si>
    <t>Kwale</t>
  </si>
  <si>
    <t>Baringo</t>
  </si>
  <si>
    <t>Kisumu</t>
  </si>
  <si>
    <t>Homabay</t>
  </si>
  <si>
    <t>Nakuru</t>
  </si>
  <si>
    <t>Kilifi</t>
  </si>
  <si>
    <t>Uasin Gishu</t>
  </si>
  <si>
    <t>Narok</t>
  </si>
  <si>
    <t>Lamu</t>
  </si>
  <si>
    <t>Mandera</t>
  </si>
  <si>
    <t>Kajiado</t>
  </si>
  <si>
    <t>Kitui</t>
  </si>
  <si>
    <t>Isiolo</t>
  </si>
  <si>
    <t>Laikipia</t>
  </si>
  <si>
    <t>Nyandarua</t>
  </si>
  <si>
    <t>Turkana</t>
  </si>
  <si>
    <t>Samburu</t>
  </si>
  <si>
    <t>Marsabit</t>
  </si>
  <si>
    <t>Wajir</t>
  </si>
  <si>
    <t>Mombasa</t>
  </si>
  <si>
    <t>Harvested Area (HA)</t>
  </si>
  <si>
    <t>Production (MT)</t>
  </si>
  <si>
    <t>Value (Ksh)</t>
  </si>
  <si>
    <t>KENYA BANANA PRODUCTION BY COUNTIES</t>
  </si>
  <si>
    <r>
      <t xml:space="preserve">·    </t>
    </r>
    <r>
      <rPr>
        <b/>
        <sz val="11"/>
        <rFont val="Arial"/>
        <family val="2"/>
      </rPr>
      <t xml:space="preserve">Responsible Agency: </t>
    </r>
    <r>
      <rPr>
        <sz val="11"/>
        <rFont val="Arial"/>
        <family val="2"/>
      </rPr>
      <t>Horticultural crops Directorate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</si>
  <si>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Data collection method</t>
    </r>
    <r>
      <rPr>
        <sz val="11"/>
        <rFont val="Arial"/>
        <family val="2"/>
      </rPr>
      <t>: Administrative data recorded by government field extension officials</t>
    </r>
  </si>
  <si>
    <r>
      <t>·</t>
    </r>
    <r>
      <rPr>
        <sz val="7"/>
        <rFont val="Times New Roman"/>
        <family val="1"/>
      </rPr>
      <t>        </t>
    </r>
    <r>
      <rPr>
        <b/>
        <sz val="7"/>
        <rFont val="Times New Roman"/>
        <family val="1"/>
      </rPr>
      <t xml:space="preserve"> </t>
    </r>
    <r>
      <rPr>
        <b/>
        <sz val="11"/>
        <rFont val="Arial"/>
        <family val="2"/>
      </rPr>
      <t>Data submission Frequency:</t>
    </r>
    <r>
      <rPr>
        <sz val="11"/>
        <rFont val="Arial"/>
        <family val="2"/>
      </rPr>
      <t xml:space="preserve"> Annually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</si>
  <si>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Coverage</t>
    </r>
    <r>
      <rPr>
        <sz val="11"/>
        <rFont val="Arial"/>
        <family val="2"/>
      </rPr>
      <t xml:space="preserve">:……………….. By Counties </t>
    </r>
  </si>
  <si>
    <r>
      <t>·</t>
    </r>
    <r>
      <rPr>
        <sz val="7"/>
        <rFont val="Times New Roman"/>
        <family val="1"/>
      </rPr>
      <t>     </t>
    </r>
    <r>
      <rPr>
        <b/>
        <sz val="7"/>
        <rFont val="Times New Roman"/>
        <family val="1"/>
      </rPr>
      <t>  </t>
    </r>
    <r>
      <rPr>
        <b/>
        <sz val="11"/>
        <rFont val="Arial"/>
        <family val="2"/>
      </rPr>
      <t>Contact email address for further enquiry:</t>
    </r>
    <r>
      <rPr>
        <sz val="11"/>
        <rFont val="Arial"/>
        <family val="2"/>
      </rPr>
      <t xml:space="preserve"> agristat@kilimo.go.ke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</si>
  <si>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 xml:space="preserve">Query answer period: </t>
    </r>
    <r>
      <rPr>
        <sz val="11"/>
        <rFont val="Arial"/>
        <family val="2"/>
      </rPr>
      <t>1 week</t>
    </r>
  </si>
  <si>
    <t>Kenya Banana production and value by Counties</t>
  </si>
  <si>
    <r>
      <rPr>
        <b/>
        <sz val="11"/>
        <rFont val="Arial"/>
        <family val="2"/>
      </rPr>
      <t xml:space="preserve">     Description</t>
    </r>
    <r>
      <rPr>
        <sz val="11"/>
        <rFont val="Arial"/>
        <family val="2"/>
      </rPr>
      <t>: Datasets of annual Harvested Area, Production and Value of Banana in Kenya by Counties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</si>
  <si>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Units of measurement</t>
    </r>
    <r>
      <rPr>
        <sz val="11"/>
        <rFont val="Arial"/>
        <family val="2"/>
      </rPr>
      <t>: Area in Hectares (HA); Production in Metric Tons (MT); Value in Kenya Shillings (Ksh)</t>
    </r>
  </si>
  <si>
    <t>West Pokot</t>
  </si>
  <si>
    <t>Nyeri</t>
  </si>
  <si>
    <t>TOTALS</t>
  </si>
  <si>
    <r>
      <t xml:space="preserve">              </t>
    </r>
    <r>
      <rPr>
        <b/>
        <sz val="11"/>
        <color theme="1"/>
        <rFont val="Arial"/>
        <family val="2"/>
      </rPr>
      <t>Data source</t>
    </r>
    <r>
      <rPr>
        <sz val="11"/>
        <color theme="1"/>
        <rFont val="Arial"/>
        <family val="2"/>
      </rPr>
      <t>: Estimates by field extension experts and from growers records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</si>
</sst>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b/>
      <sz val="9"/>
      <color rgb="FF000000"/>
      <name val="Book Antiqua"/>
      <family val="1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b/>
      <sz val="7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indent="4"/>
    </xf>
    <xf numFmtId="0" fontId="9" fillId="0" borderId="0" xfId="0" applyFont="1"/>
    <xf numFmtId="0" fontId="11" fillId="0" borderId="0" xfId="0" applyFont="1" applyAlignment="1">
      <alignment horizontal="left" vertical="center" indent="4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2" borderId="8" xfId="0" applyFont="1" applyFill="1" applyBorder="1" applyAlignment="1">
      <alignment vertical="top" wrapText="1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5" fillId="0" borderId="0" xfId="0" applyFont="1"/>
    <xf numFmtId="0" fontId="17" fillId="0" borderId="0" xfId="0" applyFont="1"/>
    <xf numFmtId="164" fontId="5" fillId="0" borderId="0" xfId="0" applyNumberFormat="1" applyFont="1"/>
    <xf numFmtId="0" fontId="15" fillId="0" borderId="2" xfId="0" applyFont="1" applyFill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K10" sqref="K10"/>
    </sheetView>
  </sheetViews>
  <sheetFormatPr defaultRowHeight="15" x14ac:dyDescent="0.25"/>
  <cols>
    <col min="1" max="1" width="17" customWidth="1"/>
    <col min="2" max="2" width="12.5703125" customWidth="1"/>
    <col min="3" max="3" width="12.28515625" customWidth="1"/>
    <col min="4" max="4" width="15.85546875" customWidth="1"/>
    <col min="5" max="6" width="12" customWidth="1"/>
    <col min="7" max="7" width="16.85546875" customWidth="1"/>
    <col min="8" max="8" width="11.42578125" customWidth="1"/>
    <col min="9" max="9" width="14.42578125" customWidth="1"/>
    <col min="10" max="10" width="20.140625" customWidth="1"/>
    <col min="11" max="11" width="16.140625" customWidth="1"/>
    <col min="12" max="12" width="12.140625" customWidth="1"/>
    <col min="13" max="13" width="15.42578125" customWidth="1"/>
    <col min="14" max="14" width="15.28515625" customWidth="1"/>
    <col min="15" max="15" width="13" customWidth="1"/>
    <col min="16" max="16" width="17.140625" customWidth="1"/>
  </cols>
  <sheetData>
    <row r="1" spans="1:16" ht="24" customHeight="1" x14ac:dyDescent="0.25"/>
    <row r="2" spans="1:16" s="4" customFormat="1" ht="15.75" x14ac:dyDescent="0.25">
      <c r="C2" s="5" t="s">
        <v>55</v>
      </c>
    </row>
    <row r="4" spans="1:16" s="6" customFormat="1" x14ac:dyDescent="0.2">
      <c r="B4" s="7" t="s">
        <v>56</v>
      </c>
      <c r="C4" s="8"/>
      <c r="D4" s="8"/>
      <c r="E4" s="8"/>
      <c r="F4" s="8"/>
      <c r="G4" s="8"/>
      <c r="H4" s="8"/>
      <c r="I4" s="8"/>
    </row>
    <row r="5" spans="1:16" x14ac:dyDescent="0.25">
      <c r="B5" s="22" t="s">
        <v>61</v>
      </c>
      <c r="C5" s="8"/>
      <c r="D5" s="8"/>
      <c r="E5" s="8"/>
      <c r="F5" s="8"/>
      <c r="G5" s="8"/>
      <c r="H5" s="8"/>
      <c r="I5" s="8"/>
    </row>
    <row r="6" spans="1:16" x14ac:dyDescent="0.25">
      <c r="B6" s="9" t="s">
        <v>49</v>
      </c>
      <c r="C6" s="8"/>
      <c r="D6" s="8"/>
      <c r="E6" s="8"/>
      <c r="F6" s="8"/>
      <c r="G6" s="8"/>
      <c r="H6" s="8"/>
      <c r="I6" s="8"/>
    </row>
    <row r="7" spans="1:16" x14ac:dyDescent="0.25">
      <c r="B7" s="9" t="s">
        <v>50</v>
      </c>
      <c r="C7" s="8"/>
      <c r="D7" s="8"/>
      <c r="E7" s="8"/>
      <c r="F7" s="8"/>
      <c r="G7" s="8"/>
      <c r="H7" s="8"/>
      <c r="I7" s="8"/>
    </row>
    <row r="8" spans="1:16" x14ac:dyDescent="0.25">
      <c r="B8" s="9" t="s">
        <v>51</v>
      </c>
      <c r="C8" s="8"/>
      <c r="D8" s="8"/>
      <c r="E8" s="8"/>
      <c r="F8" s="8"/>
      <c r="G8" s="8"/>
      <c r="H8" s="8"/>
      <c r="I8" s="8"/>
    </row>
    <row r="9" spans="1:16" x14ac:dyDescent="0.25">
      <c r="B9" s="9" t="s">
        <v>57</v>
      </c>
      <c r="C9" s="8"/>
      <c r="D9" s="8"/>
      <c r="E9" s="8"/>
      <c r="F9" s="8"/>
      <c r="G9" s="8"/>
      <c r="H9" s="8"/>
      <c r="I9" s="8"/>
    </row>
    <row r="10" spans="1:16" x14ac:dyDescent="0.25">
      <c r="B10" s="9" t="s">
        <v>52</v>
      </c>
      <c r="C10" s="8"/>
      <c r="D10" s="8"/>
      <c r="E10" s="8"/>
      <c r="F10" s="8"/>
      <c r="G10" s="8"/>
      <c r="H10" s="8"/>
      <c r="I10" s="8"/>
    </row>
    <row r="11" spans="1:16" x14ac:dyDescent="0.25">
      <c r="B11" s="9" t="s">
        <v>53</v>
      </c>
      <c r="C11" s="8"/>
      <c r="D11" s="8"/>
      <c r="E11" s="8"/>
      <c r="F11" s="8"/>
      <c r="G11" s="8"/>
      <c r="H11" s="8"/>
      <c r="I11" s="8"/>
    </row>
    <row r="12" spans="1:16" x14ac:dyDescent="0.25">
      <c r="B12" s="9" t="s">
        <v>54</v>
      </c>
      <c r="C12" s="8"/>
      <c r="D12" s="8"/>
      <c r="E12" s="8"/>
      <c r="F12" s="8"/>
      <c r="G12" s="8"/>
      <c r="H12" s="8"/>
      <c r="I12" s="8"/>
    </row>
    <row r="13" spans="1:16" ht="21.75" customHeight="1" x14ac:dyDescent="0.25"/>
    <row r="14" spans="1:16" s="19" customFormat="1" ht="15.75" x14ac:dyDescent="0.2">
      <c r="A14" s="23" t="s">
        <v>48</v>
      </c>
      <c r="B14" s="24"/>
      <c r="C14" s="24"/>
      <c r="D14" s="24"/>
      <c r="E14" s="24"/>
      <c r="F14" s="24"/>
      <c r="G14" s="24"/>
      <c r="H14" s="24"/>
      <c r="I14" s="4"/>
    </row>
    <row r="15" spans="1:16" s="18" customFormat="1" x14ac:dyDescent="0.25">
      <c r="A15" s="17"/>
      <c r="B15" s="25">
        <v>2012</v>
      </c>
      <c r="C15" s="26"/>
      <c r="D15" s="27"/>
      <c r="E15" s="25">
        <v>2013</v>
      </c>
      <c r="F15" s="26"/>
      <c r="G15" s="27"/>
      <c r="H15" s="25">
        <v>2014</v>
      </c>
      <c r="I15" s="26"/>
      <c r="J15" s="27"/>
      <c r="K15" s="25">
        <v>2015</v>
      </c>
      <c r="L15" s="26"/>
      <c r="M15" s="27"/>
      <c r="N15" s="25">
        <v>2016</v>
      </c>
      <c r="O15" s="26"/>
      <c r="P15" s="27"/>
    </row>
    <row r="16" spans="1:16" ht="28.5" x14ac:dyDescent="0.25">
      <c r="A16" s="1" t="s">
        <v>0</v>
      </c>
      <c r="B16" s="14" t="s">
        <v>45</v>
      </c>
      <c r="C16" s="14" t="s">
        <v>46</v>
      </c>
      <c r="D16" s="14" t="s">
        <v>47</v>
      </c>
      <c r="E16" s="14" t="s">
        <v>45</v>
      </c>
      <c r="F16" s="14" t="s">
        <v>46</v>
      </c>
      <c r="G16" s="14" t="s">
        <v>47</v>
      </c>
      <c r="H16" s="14" t="s">
        <v>45</v>
      </c>
      <c r="I16" s="14" t="s">
        <v>46</v>
      </c>
      <c r="J16" s="14" t="s">
        <v>47</v>
      </c>
      <c r="K16" s="14" t="s">
        <v>45</v>
      </c>
      <c r="L16" s="14" t="s">
        <v>46</v>
      </c>
      <c r="M16" s="14" t="s">
        <v>47</v>
      </c>
      <c r="N16" s="14" t="s">
        <v>45</v>
      </c>
      <c r="O16" s="14" t="s">
        <v>46</v>
      </c>
      <c r="P16" s="14" t="s">
        <v>47</v>
      </c>
    </row>
    <row r="17" spans="1:16" ht="15.75" customHeight="1" x14ac:dyDescent="0.25">
      <c r="A17" s="10" t="s">
        <v>26</v>
      </c>
      <c r="B17" s="2">
        <v>237</v>
      </c>
      <c r="C17" s="2">
        <v>3477.5</v>
      </c>
      <c r="D17" s="2">
        <v>45015000</v>
      </c>
      <c r="E17" s="2">
        <v>247.7</v>
      </c>
      <c r="F17" s="3">
        <v>3683</v>
      </c>
      <c r="G17" s="2">
        <v>53055000</v>
      </c>
      <c r="H17" s="2">
        <v>287.89999999999998</v>
      </c>
      <c r="I17" s="2">
        <v>4418.5</v>
      </c>
      <c r="J17" s="2">
        <v>69100000</v>
      </c>
      <c r="K17" s="15">
        <v>120</v>
      </c>
      <c r="L17" s="16">
        <v>1591</v>
      </c>
      <c r="M17" s="16">
        <v>28775000</v>
      </c>
      <c r="N17" s="15">
        <v>137</v>
      </c>
      <c r="O17" s="16">
        <v>1786</v>
      </c>
      <c r="P17" s="16">
        <v>31975000</v>
      </c>
    </row>
    <row r="18" spans="1:16" x14ac:dyDescent="0.25">
      <c r="A18" s="11" t="s">
        <v>20</v>
      </c>
      <c r="B18" s="2">
        <v>234.5</v>
      </c>
      <c r="C18" s="2">
        <v>2405</v>
      </c>
      <c r="D18" s="2">
        <v>30435000</v>
      </c>
      <c r="E18" s="2">
        <v>254</v>
      </c>
      <c r="F18" s="3">
        <v>3082</v>
      </c>
      <c r="G18" s="2">
        <v>56320000</v>
      </c>
      <c r="H18" s="2">
        <v>430</v>
      </c>
      <c r="I18" s="2">
        <v>10238</v>
      </c>
      <c r="J18" s="2">
        <v>165560000</v>
      </c>
      <c r="K18" s="15">
        <v>340</v>
      </c>
      <c r="L18" s="16">
        <v>6638</v>
      </c>
      <c r="M18" s="16">
        <v>114381800</v>
      </c>
      <c r="N18" s="15">
        <v>394</v>
      </c>
      <c r="O18" s="16">
        <v>6518</v>
      </c>
      <c r="P18" s="16">
        <v>111020000</v>
      </c>
    </row>
    <row r="19" spans="1:16" x14ac:dyDescent="0.25">
      <c r="A19" s="13" t="s">
        <v>4</v>
      </c>
      <c r="B19" s="2">
        <v>3029</v>
      </c>
      <c r="C19" s="2">
        <v>57143</v>
      </c>
      <c r="D19" s="2">
        <v>1084520000</v>
      </c>
      <c r="E19" s="2">
        <v>3413</v>
      </c>
      <c r="F19" s="3">
        <v>65166</v>
      </c>
      <c r="G19" s="2">
        <v>1231072000</v>
      </c>
      <c r="H19" s="2">
        <v>3980</v>
      </c>
      <c r="I19" s="2">
        <v>75234</v>
      </c>
      <c r="J19" s="2">
        <v>1428277500</v>
      </c>
      <c r="K19" s="16">
        <v>2057</v>
      </c>
      <c r="L19" s="16">
        <v>30856</v>
      </c>
      <c r="M19" s="16">
        <v>432993000</v>
      </c>
      <c r="N19" s="16">
        <v>1987</v>
      </c>
      <c r="O19" s="16">
        <v>40098</v>
      </c>
      <c r="P19" s="16">
        <v>522038000</v>
      </c>
    </row>
    <row r="20" spans="1:16" x14ac:dyDescent="0.25">
      <c r="A20" s="13" t="s">
        <v>17</v>
      </c>
      <c r="B20" s="2">
        <v>360</v>
      </c>
      <c r="C20" s="2">
        <v>7007</v>
      </c>
      <c r="D20" s="2">
        <v>173735000</v>
      </c>
      <c r="E20" s="2">
        <v>362</v>
      </c>
      <c r="F20" s="3">
        <v>7171</v>
      </c>
      <c r="G20" s="2">
        <v>189783000</v>
      </c>
      <c r="H20" s="2">
        <v>467</v>
      </c>
      <c r="I20" s="2">
        <v>7315</v>
      </c>
      <c r="J20" s="2">
        <v>192355000</v>
      </c>
      <c r="K20" s="15">
        <v>416</v>
      </c>
      <c r="L20" s="16">
        <v>8486</v>
      </c>
      <c r="M20" s="16">
        <v>270231031</v>
      </c>
      <c r="N20" s="15">
        <v>469</v>
      </c>
      <c r="O20" s="16">
        <v>10596</v>
      </c>
      <c r="P20" s="16">
        <v>178146031</v>
      </c>
    </row>
    <row r="21" spans="1:16" ht="40.5" customHeight="1" x14ac:dyDescent="0.25">
      <c r="A21" s="13" t="s">
        <v>21</v>
      </c>
      <c r="B21" s="2">
        <v>569</v>
      </c>
      <c r="C21" s="2">
        <v>16998.5</v>
      </c>
      <c r="D21" s="2">
        <v>149976791.40000001</v>
      </c>
      <c r="E21" s="2">
        <v>575.70000000000005</v>
      </c>
      <c r="F21" s="3">
        <v>15765</v>
      </c>
      <c r="G21" s="2">
        <v>136151406.36000001</v>
      </c>
      <c r="H21" s="2">
        <v>584.70000000000005</v>
      </c>
      <c r="I21" s="2">
        <v>14181</v>
      </c>
      <c r="J21" s="2">
        <v>146380000</v>
      </c>
      <c r="K21" s="15">
        <v>628</v>
      </c>
      <c r="L21" s="16">
        <v>14114</v>
      </c>
      <c r="M21" s="16">
        <v>145510000</v>
      </c>
      <c r="N21" s="16">
        <v>1030</v>
      </c>
      <c r="O21" s="16">
        <v>16918</v>
      </c>
      <c r="P21" s="16">
        <v>151826769</v>
      </c>
    </row>
    <row r="22" spans="1:16" x14ac:dyDescent="0.25">
      <c r="A22" s="13" t="s">
        <v>3</v>
      </c>
      <c r="B22" s="2">
        <v>3026</v>
      </c>
      <c r="C22" s="2">
        <v>147791</v>
      </c>
      <c r="D22" s="2">
        <v>1479685000</v>
      </c>
      <c r="E22" s="2">
        <v>3363</v>
      </c>
      <c r="F22" s="3">
        <v>164374</v>
      </c>
      <c r="G22" s="2">
        <v>1646528000</v>
      </c>
      <c r="H22" s="2">
        <v>3634</v>
      </c>
      <c r="I22" s="2">
        <v>177924</v>
      </c>
      <c r="J22" s="2">
        <v>1782248000</v>
      </c>
      <c r="K22" s="15">
        <v>850</v>
      </c>
      <c r="L22" s="16">
        <v>28050</v>
      </c>
      <c r="M22" s="16">
        <v>567000000</v>
      </c>
      <c r="N22" s="15">
        <v>862</v>
      </c>
      <c r="O22" s="16">
        <v>27584</v>
      </c>
      <c r="P22" s="16">
        <v>644464000</v>
      </c>
    </row>
    <row r="23" spans="1:16" x14ac:dyDescent="0.25">
      <c r="A23" s="13" t="s">
        <v>23</v>
      </c>
      <c r="B23" s="2">
        <v>453</v>
      </c>
      <c r="C23" s="2">
        <v>10107</v>
      </c>
      <c r="D23" s="2">
        <v>121260000</v>
      </c>
      <c r="E23" s="2">
        <v>664.5</v>
      </c>
      <c r="F23" s="3">
        <v>10925</v>
      </c>
      <c r="G23" s="2">
        <v>160012000</v>
      </c>
      <c r="H23" s="2">
        <v>875</v>
      </c>
      <c r="I23" s="2">
        <v>11344</v>
      </c>
      <c r="J23" s="2">
        <v>129273000</v>
      </c>
      <c r="K23" s="15">
        <v>901</v>
      </c>
      <c r="L23" s="16">
        <v>9548</v>
      </c>
      <c r="M23" s="16">
        <v>226720000</v>
      </c>
      <c r="N23" s="15">
        <v>900</v>
      </c>
      <c r="O23" s="16">
        <v>9946</v>
      </c>
      <c r="P23" s="16">
        <v>112305000</v>
      </c>
    </row>
    <row r="24" spans="1:16" x14ac:dyDescent="0.25">
      <c r="A24" s="13" t="s">
        <v>28</v>
      </c>
      <c r="B24" s="2">
        <v>374</v>
      </c>
      <c r="C24" s="2">
        <v>2926</v>
      </c>
      <c r="D24" s="2">
        <v>80370000</v>
      </c>
      <c r="E24" s="2">
        <v>154.6</v>
      </c>
      <c r="F24" s="3">
        <v>1816</v>
      </c>
      <c r="G24" s="2">
        <v>61490000</v>
      </c>
      <c r="H24" s="2">
        <v>154.6</v>
      </c>
      <c r="I24" s="2">
        <v>1816</v>
      </c>
      <c r="J24" s="2">
        <v>61490000</v>
      </c>
      <c r="K24" s="15">
        <v>505</v>
      </c>
      <c r="L24" s="16">
        <v>5336</v>
      </c>
      <c r="M24" s="16">
        <v>95368350</v>
      </c>
      <c r="N24" s="15">
        <v>567</v>
      </c>
      <c r="O24" s="16">
        <v>6095</v>
      </c>
      <c r="P24" s="16">
        <v>107941500</v>
      </c>
    </row>
    <row r="25" spans="1:16" x14ac:dyDescent="0.25">
      <c r="A25" s="13" t="s">
        <v>37</v>
      </c>
      <c r="B25" s="2">
        <v>10.199999999999999</v>
      </c>
      <c r="C25" s="2">
        <v>219</v>
      </c>
      <c r="D25" s="2">
        <v>5735000</v>
      </c>
      <c r="E25" s="2">
        <v>10.5</v>
      </c>
      <c r="F25" s="3">
        <v>225</v>
      </c>
      <c r="G25" s="2">
        <v>5825000</v>
      </c>
      <c r="H25" s="2">
        <v>10.5</v>
      </c>
      <c r="I25" s="2">
        <v>198</v>
      </c>
      <c r="J25" s="2">
        <v>5524000</v>
      </c>
      <c r="K25" s="15">
        <v>6</v>
      </c>
      <c r="L25" s="15">
        <v>120</v>
      </c>
      <c r="M25" s="16">
        <v>1800000</v>
      </c>
      <c r="N25" s="15">
        <v>6</v>
      </c>
      <c r="O25" s="15">
        <v>120</v>
      </c>
      <c r="P25" s="16">
        <v>1800000</v>
      </c>
    </row>
    <row r="26" spans="1:16" x14ac:dyDescent="0.25">
      <c r="A26" s="13" t="s">
        <v>35</v>
      </c>
      <c r="B26" s="2">
        <v>107.5</v>
      </c>
      <c r="C26" s="2">
        <v>644.5</v>
      </c>
      <c r="D26" s="2">
        <v>8485227</v>
      </c>
      <c r="E26" s="2">
        <v>107</v>
      </c>
      <c r="F26" s="3">
        <v>655</v>
      </c>
      <c r="G26" s="2">
        <v>8419088</v>
      </c>
      <c r="H26" s="2">
        <v>115</v>
      </c>
      <c r="I26" s="2">
        <v>686</v>
      </c>
      <c r="J26" s="2">
        <v>8381656</v>
      </c>
      <c r="K26" s="15">
        <v>114</v>
      </c>
      <c r="L26" s="15">
        <v>777</v>
      </c>
      <c r="M26" s="16">
        <v>12500500</v>
      </c>
      <c r="N26" s="15">
        <v>135</v>
      </c>
      <c r="O26" s="15">
        <v>914</v>
      </c>
      <c r="P26" s="16">
        <v>15990000</v>
      </c>
    </row>
    <row r="27" spans="1:16" ht="27" customHeight="1" x14ac:dyDescent="0.25">
      <c r="A27" s="13" t="s">
        <v>9</v>
      </c>
      <c r="B27" s="2">
        <v>2485</v>
      </c>
      <c r="C27" s="2">
        <v>31557</v>
      </c>
      <c r="D27" s="2">
        <v>797060000</v>
      </c>
      <c r="E27" s="2">
        <v>2578.6</v>
      </c>
      <c r="F27" s="3">
        <v>34254</v>
      </c>
      <c r="G27" s="2">
        <v>945575650</v>
      </c>
      <c r="H27" s="2">
        <v>2745.6</v>
      </c>
      <c r="I27" s="2">
        <v>35378</v>
      </c>
      <c r="J27" s="2">
        <v>1015805772</v>
      </c>
      <c r="K27" s="16">
        <v>3402</v>
      </c>
      <c r="L27" s="16">
        <v>38929</v>
      </c>
      <c r="M27" s="16">
        <v>528375280</v>
      </c>
      <c r="N27" s="16">
        <v>3824</v>
      </c>
      <c r="O27" s="16">
        <v>34717</v>
      </c>
      <c r="P27" s="16">
        <v>608156000</v>
      </c>
    </row>
    <row r="28" spans="1:16" x14ac:dyDescent="0.25">
      <c r="A28" s="13" t="s">
        <v>12</v>
      </c>
      <c r="B28" s="2">
        <v>540.5</v>
      </c>
      <c r="C28" s="2">
        <v>9462.5</v>
      </c>
      <c r="D28" s="2">
        <v>168375000</v>
      </c>
      <c r="E28" s="2">
        <v>563</v>
      </c>
      <c r="F28" s="3">
        <v>8873</v>
      </c>
      <c r="G28" s="2">
        <v>177640000</v>
      </c>
      <c r="H28" s="2">
        <v>423.4</v>
      </c>
      <c r="I28" s="2">
        <v>8740</v>
      </c>
      <c r="J28" s="2">
        <v>349600000</v>
      </c>
      <c r="K28" s="15">
        <v>400</v>
      </c>
      <c r="L28" s="16">
        <v>6690</v>
      </c>
      <c r="M28" s="16">
        <v>237261000</v>
      </c>
      <c r="N28" s="15">
        <v>442</v>
      </c>
      <c r="O28" s="16">
        <v>8292</v>
      </c>
      <c r="P28" s="16">
        <v>240294000</v>
      </c>
    </row>
    <row r="29" spans="1:16" x14ac:dyDescent="0.25">
      <c r="A29" s="13" t="s">
        <v>11</v>
      </c>
      <c r="B29" s="2">
        <v>1828.2</v>
      </c>
      <c r="C29" s="2">
        <v>21843.7</v>
      </c>
      <c r="D29" s="2">
        <v>357172400</v>
      </c>
      <c r="E29" s="2">
        <v>1830.5</v>
      </c>
      <c r="F29" s="3">
        <v>23654.400000000001</v>
      </c>
      <c r="G29" s="2">
        <v>408350380</v>
      </c>
      <c r="H29" s="2">
        <v>1959.68</v>
      </c>
      <c r="I29" s="2">
        <v>23322.66</v>
      </c>
      <c r="J29" s="2">
        <v>404838000</v>
      </c>
      <c r="K29" s="16">
        <v>4856</v>
      </c>
      <c r="L29" s="16">
        <v>132253</v>
      </c>
      <c r="M29" s="16">
        <v>1406277000</v>
      </c>
      <c r="N29" s="16">
        <v>4288</v>
      </c>
      <c r="O29" s="16">
        <v>63300</v>
      </c>
      <c r="P29" s="16">
        <v>895420000</v>
      </c>
    </row>
    <row r="30" spans="1:16" x14ac:dyDescent="0.25">
      <c r="A30" s="13" t="s">
        <v>30</v>
      </c>
      <c r="B30" s="2">
        <v>1353</v>
      </c>
      <c r="C30" s="2">
        <v>13790</v>
      </c>
      <c r="D30" s="2">
        <v>314250000</v>
      </c>
      <c r="E30" s="2">
        <v>1500</v>
      </c>
      <c r="F30" s="3">
        <v>22372.7</v>
      </c>
      <c r="G30" s="2">
        <v>127275156</v>
      </c>
      <c r="H30" s="2">
        <v>1958</v>
      </c>
      <c r="I30" s="2">
        <v>102224.82</v>
      </c>
      <c r="J30" s="2">
        <v>34398652.409999996</v>
      </c>
      <c r="K30" s="16">
        <v>1750</v>
      </c>
      <c r="L30" s="16">
        <v>18009</v>
      </c>
      <c r="M30" s="16">
        <v>423630000</v>
      </c>
      <c r="N30" s="16">
        <v>1149</v>
      </c>
      <c r="O30" s="16">
        <v>12435</v>
      </c>
      <c r="P30" s="16">
        <v>261563500</v>
      </c>
    </row>
    <row r="31" spans="1:16" ht="27" customHeight="1" x14ac:dyDescent="0.25">
      <c r="A31" s="13" t="s">
        <v>2</v>
      </c>
      <c r="B31" s="2">
        <v>3434</v>
      </c>
      <c r="C31" s="2">
        <v>185402</v>
      </c>
      <c r="D31" s="2">
        <v>1818220000</v>
      </c>
      <c r="E31" s="2">
        <v>3627</v>
      </c>
      <c r="F31" s="3">
        <v>209601</v>
      </c>
      <c r="G31" s="2">
        <v>2288660000</v>
      </c>
      <c r="H31" s="2">
        <v>3768</v>
      </c>
      <c r="I31" s="2">
        <v>192230.8</v>
      </c>
      <c r="J31" s="2">
        <v>2206497600</v>
      </c>
      <c r="K31" s="16">
        <v>6318</v>
      </c>
      <c r="L31" s="16">
        <v>142036</v>
      </c>
      <c r="M31" s="16">
        <v>1847385000</v>
      </c>
      <c r="N31" s="16">
        <v>6670</v>
      </c>
      <c r="O31" s="16">
        <v>145036</v>
      </c>
      <c r="P31" s="16">
        <v>1864092640</v>
      </c>
    </row>
    <row r="32" spans="1:16" x14ac:dyDescent="0.25">
      <c r="A32" s="13" t="s">
        <v>6</v>
      </c>
      <c r="B32" s="2">
        <v>3856</v>
      </c>
      <c r="C32" s="2">
        <v>85700</v>
      </c>
      <c r="D32" s="2">
        <v>1238400000</v>
      </c>
      <c r="E32" s="2">
        <v>3795</v>
      </c>
      <c r="F32" s="3">
        <v>85022</v>
      </c>
      <c r="G32" s="2">
        <v>1151060000</v>
      </c>
      <c r="H32" s="2">
        <v>3962</v>
      </c>
      <c r="I32" s="2">
        <v>85780</v>
      </c>
      <c r="J32" s="2">
        <v>1231400000</v>
      </c>
      <c r="K32" s="16">
        <v>3088</v>
      </c>
      <c r="L32" s="16">
        <v>60975</v>
      </c>
      <c r="M32" s="16">
        <v>897400000</v>
      </c>
      <c r="N32" s="16">
        <v>3919</v>
      </c>
      <c r="O32" s="16">
        <v>77415</v>
      </c>
      <c r="P32" s="16">
        <v>1337769300</v>
      </c>
    </row>
    <row r="33" spans="1:17" x14ac:dyDescent="0.25">
      <c r="A33" s="13" t="s">
        <v>27</v>
      </c>
      <c r="B33" s="2">
        <v>106.5</v>
      </c>
      <c r="C33" s="2">
        <v>1205.5</v>
      </c>
      <c r="D33" s="2">
        <v>54772100</v>
      </c>
      <c r="E33" s="2">
        <v>139</v>
      </c>
      <c r="F33" s="3">
        <v>2056</v>
      </c>
      <c r="G33" s="2">
        <v>62785000</v>
      </c>
      <c r="H33" s="2">
        <v>143.4</v>
      </c>
      <c r="I33" s="2">
        <v>2340</v>
      </c>
      <c r="J33" s="2">
        <v>66694000</v>
      </c>
      <c r="K33" s="15">
        <v>167</v>
      </c>
      <c r="L33" s="16">
        <v>2295</v>
      </c>
      <c r="M33" s="16">
        <v>27650000</v>
      </c>
      <c r="N33" s="15">
        <v>160</v>
      </c>
      <c r="O33" s="16">
        <v>1820</v>
      </c>
      <c r="P33" s="16">
        <v>20897500</v>
      </c>
    </row>
    <row r="34" spans="1:17" x14ac:dyDescent="0.25">
      <c r="A34" s="13" t="s">
        <v>36</v>
      </c>
      <c r="B34" s="2">
        <v>29</v>
      </c>
      <c r="C34" s="2">
        <v>232</v>
      </c>
      <c r="D34" s="2">
        <v>5947000</v>
      </c>
      <c r="E34" s="2">
        <v>35</v>
      </c>
      <c r="F34" s="3">
        <v>289</v>
      </c>
      <c r="G34" s="2">
        <v>6895000</v>
      </c>
      <c r="H34" s="2">
        <v>36</v>
      </c>
      <c r="I34" s="2">
        <v>309</v>
      </c>
      <c r="J34" s="2">
        <v>6948000</v>
      </c>
      <c r="K34" s="15">
        <v>43</v>
      </c>
      <c r="L34" s="15">
        <v>371</v>
      </c>
      <c r="M34" s="16">
        <v>8337600</v>
      </c>
      <c r="N34" s="15">
        <v>39</v>
      </c>
      <c r="O34" s="15">
        <v>334</v>
      </c>
      <c r="P34" s="16">
        <v>7503840</v>
      </c>
    </row>
    <row r="35" spans="1:17" x14ac:dyDescent="0.25">
      <c r="A35" s="13" t="s">
        <v>25</v>
      </c>
      <c r="B35" s="2">
        <v>176</v>
      </c>
      <c r="C35" s="2">
        <v>2110</v>
      </c>
      <c r="D35" s="2">
        <v>43800000</v>
      </c>
      <c r="E35" s="2">
        <v>130.19999999999999</v>
      </c>
      <c r="F35" s="3">
        <v>1671</v>
      </c>
      <c r="G35" s="2">
        <v>33540000</v>
      </c>
      <c r="H35" s="2">
        <v>142.74</v>
      </c>
      <c r="I35" s="2">
        <v>2186</v>
      </c>
      <c r="J35" s="2">
        <v>73334000</v>
      </c>
      <c r="K35" s="15">
        <v>229</v>
      </c>
      <c r="L35" s="16">
        <v>3065</v>
      </c>
      <c r="M35" s="16">
        <v>120686000</v>
      </c>
      <c r="N35" s="15">
        <v>233</v>
      </c>
      <c r="O35" s="16">
        <v>2681</v>
      </c>
      <c r="P35" s="16">
        <v>105326000</v>
      </c>
    </row>
    <row r="36" spans="1:17" x14ac:dyDescent="0.25">
      <c r="A36" s="13" t="s">
        <v>38</v>
      </c>
      <c r="B36" s="2">
        <v>56</v>
      </c>
      <c r="C36" s="2">
        <v>112</v>
      </c>
      <c r="D36" s="2">
        <v>2240000</v>
      </c>
      <c r="E36" s="2">
        <v>52</v>
      </c>
      <c r="F36" s="3">
        <v>46</v>
      </c>
      <c r="G36" s="2">
        <v>900000</v>
      </c>
      <c r="H36" s="2">
        <v>56</v>
      </c>
      <c r="I36" s="2">
        <v>118</v>
      </c>
      <c r="J36" s="2">
        <v>2360000</v>
      </c>
      <c r="K36" s="15">
        <v>47</v>
      </c>
      <c r="L36" s="15">
        <v>785</v>
      </c>
      <c r="M36" s="16">
        <v>12560000</v>
      </c>
      <c r="N36" s="15">
        <v>41</v>
      </c>
      <c r="O36" s="15">
        <v>704</v>
      </c>
      <c r="P36" s="16">
        <v>9592000</v>
      </c>
    </row>
    <row r="37" spans="1:17" x14ac:dyDescent="0.25">
      <c r="A37" s="13" t="s">
        <v>33</v>
      </c>
      <c r="B37" s="2">
        <v>1229.5999999999999</v>
      </c>
      <c r="C37" s="2">
        <v>21066</v>
      </c>
      <c r="D37" s="2">
        <v>526010000</v>
      </c>
      <c r="E37" s="2">
        <v>1491.8</v>
      </c>
      <c r="F37" s="3">
        <v>37211.199999999997</v>
      </c>
      <c r="G37" s="2">
        <v>892804800</v>
      </c>
      <c r="H37" s="2">
        <v>55</v>
      </c>
      <c r="I37" s="2">
        <v>525</v>
      </c>
      <c r="J37" s="2">
        <v>13125000</v>
      </c>
      <c r="K37" s="16">
        <v>1898</v>
      </c>
      <c r="L37" s="16">
        <v>31976</v>
      </c>
      <c r="M37" s="16">
        <v>54550932</v>
      </c>
      <c r="N37" s="16">
        <v>1998</v>
      </c>
      <c r="O37" s="16">
        <v>27805</v>
      </c>
      <c r="P37" s="16">
        <v>47435593</v>
      </c>
    </row>
    <row r="38" spans="1:17" ht="27" customHeight="1" x14ac:dyDescent="0.25">
      <c r="A38" s="13" t="s">
        <v>19</v>
      </c>
      <c r="B38" s="2">
        <v>1114.2</v>
      </c>
      <c r="C38" s="2">
        <v>19379.400000000001</v>
      </c>
      <c r="D38" s="2">
        <v>273948086</v>
      </c>
      <c r="E38" s="2">
        <v>1219</v>
      </c>
      <c r="F38" s="3">
        <v>20682</v>
      </c>
      <c r="G38" s="2">
        <v>301298627</v>
      </c>
      <c r="H38" s="2">
        <v>1188.45</v>
      </c>
      <c r="I38" s="2">
        <v>9873</v>
      </c>
      <c r="J38" s="2">
        <v>177987000</v>
      </c>
      <c r="K38" s="16">
        <v>2206</v>
      </c>
      <c r="L38" s="16">
        <v>20544</v>
      </c>
      <c r="M38" s="16">
        <v>386522500</v>
      </c>
      <c r="N38" s="16">
        <v>2572</v>
      </c>
      <c r="O38" s="16">
        <v>23334</v>
      </c>
      <c r="P38" s="16">
        <v>472857500</v>
      </c>
    </row>
    <row r="39" spans="1:17" x14ac:dyDescent="0.25">
      <c r="A39" s="13" t="s">
        <v>16</v>
      </c>
      <c r="B39" s="2">
        <v>411</v>
      </c>
      <c r="C39" s="2">
        <v>4081.8</v>
      </c>
      <c r="D39" s="2">
        <v>71791000</v>
      </c>
      <c r="E39" s="2">
        <v>524</v>
      </c>
      <c r="F39" s="3">
        <v>4874</v>
      </c>
      <c r="G39" s="2">
        <v>112596000</v>
      </c>
      <c r="H39" s="2">
        <v>696</v>
      </c>
      <c r="I39" s="2">
        <v>5871</v>
      </c>
      <c r="J39" s="2">
        <v>197356000</v>
      </c>
      <c r="K39" s="15">
        <v>112</v>
      </c>
      <c r="L39" s="16">
        <v>1831</v>
      </c>
      <c r="M39" s="16">
        <v>72118000</v>
      </c>
      <c r="N39" s="15">
        <v>188</v>
      </c>
      <c r="O39" s="16">
        <v>2835</v>
      </c>
      <c r="P39" s="16">
        <v>110970000</v>
      </c>
    </row>
    <row r="40" spans="1:17" x14ac:dyDescent="0.25">
      <c r="A40" s="13" t="s">
        <v>34</v>
      </c>
      <c r="B40" s="2">
        <v>67</v>
      </c>
      <c r="C40" s="2">
        <f>B40*12</f>
        <v>804</v>
      </c>
      <c r="D40" s="2">
        <f>C40*13179</f>
        <v>10595916</v>
      </c>
      <c r="E40" s="2">
        <v>68</v>
      </c>
      <c r="F40" s="3">
        <f>E40*12</f>
        <v>816</v>
      </c>
      <c r="G40" s="2">
        <v>11898000</v>
      </c>
      <c r="H40" s="2">
        <v>70</v>
      </c>
      <c r="I40" s="2">
        <f>H40*11</f>
        <v>770</v>
      </c>
      <c r="J40" s="2">
        <f>I40*10840</f>
        <v>8346800</v>
      </c>
      <c r="K40" s="2">
        <v>73</v>
      </c>
      <c r="L40" s="3">
        <f>K40*8</f>
        <v>584</v>
      </c>
      <c r="M40" s="2">
        <f>L40*15360</f>
        <v>8970240</v>
      </c>
      <c r="N40" s="2">
        <v>76</v>
      </c>
      <c r="O40" s="2">
        <f>N40*13280</f>
        <v>1009280</v>
      </c>
      <c r="P40" s="2">
        <v>11520000</v>
      </c>
    </row>
    <row r="41" spans="1:17" x14ac:dyDescent="0.25">
      <c r="A41" s="13" t="s">
        <v>42</v>
      </c>
      <c r="B41" s="2">
        <v>5</v>
      </c>
      <c r="C41" s="2">
        <f>B41*7</f>
        <v>35</v>
      </c>
      <c r="D41" s="2">
        <f>C41*12500</f>
        <v>437500</v>
      </c>
      <c r="E41" s="2">
        <v>5</v>
      </c>
      <c r="F41" s="3">
        <v>40</v>
      </c>
      <c r="G41" s="2">
        <v>554000</v>
      </c>
      <c r="H41" s="2">
        <v>5.7</v>
      </c>
      <c r="I41" s="2">
        <v>34</v>
      </c>
      <c r="J41" s="2">
        <v>505500</v>
      </c>
      <c r="K41" s="2">
        <v>8.6</v>
      </c>
      <c r="L41" s="3">
        <v>41</v>
      </c>
      <c r="M41" s="2">
        <v>654000</v>
      </c>
      <c r="N41" s="2">
        <v>5.7</v>
      </c>
      <c r="O41" s="2">
        <v>9</v>
      </c>
      <c r="P41" s="2">
        <v>525500</v>
      </c>
    </row>
    <row r="42" spans="1:17" x14ac:dyDescent="0.25">
      <c r="A42" s="13" t="s">
        <v>1</v>
      </c>
      <c r="B42" s="2">
        <v>6194.2</v>
      </c>
      <c r="C42" s="2">
        <v>288803</v>
      </c>
      <c r="D42" s="2">
        <v>2675480000</v>
      </c>
      <c r="E42" s="2">
        <v>6493</v>
      </c>
      <c r="F42" s="3">
        <v>307013</v>
      </c>
      <c r="G42" s="2">
        <v>3422330000</v>
      </c>
      <c r="H42" s="2">
        <v>6146</v>
      </c>
      <c r="I42" s="2">
        <v>215580</v>
      </c>
      <c r="J42" s="2">
        <v>2475820000</v>
      </c>
      <c r="K42" s="16">
        <v>7038</v>
      </c>
      <c r="L42" s="16">
        <v>251132</v>
      </c>
      <c r="M42" s="16">
        <v>2618313576</v>
      </c>
      <c r="N42" s="16">
        <v>7503</v>
      </c>
      <c r="O42" s="16">
        <v>276919</v>
      </c>
      <c r="P42" s="16">
        <v>2911079680</v>
      </c>
    </row>
    <row r="43" spans="1:17" x14ac:dyDescent="0.25">
      <c r="A43" s="13" t="s">
        <v>22</v>
      </c>
      <c r="B43" s="2">
        <v>250</v>
      </c>
      <c r="C43" s="2">
        <v>3950</v>
      </c>
      <c r="D43" s="2">
        <v>45575000</v>
      </c>
      <c r="E43" s="2">
        <v>305</v>
      </c>
      <c r="F43" s="3">
        <v>4360</v>
      </c>
      <c r="G43" s="2">
        <v>47100000</v>
      </c>
      <c r="H43" s="2">
        <v>451</v>
      </c>
      <c r="I43" s="2">
        <v>7710</v>
      </c>
      <c r="J43" s="2">
        <v>135060000</v>
      </c>
      <c r="K43" s="15">
        <v>887</v>
      </c>
      <c r="L43" s="16">
        <v>13170</v>
      </c>
      <c r="M43" s="16">
        <v>206967250</v>
      </c>
      <c r="N43" s="15">
        <v>921</v>
      </c>
      <c r="O43" s="16">
        <v>14596</v>
      </c>
      <c r="P43" s="16">
        <v>202509525</v>
      </c>
    </row>
    <row r="44" spans="1:17" x14ac:dyDescent="0.25">
      <c r="A44" s="13" t="s">
        <v>44</v>
      </c>
      <c r="B44" s="15">
        <v>6</v>
      </c>
      <c r="C44" s="15">
        <v>62</v>
      </c>
      <c r="D44" s="16">
        <f>C44*15320</f>
        <v>949840</v>
      </c>
      <c r="E44" s="2">
        <v>6</v>
      </c>
      <c r="F44" s="3">
        <v>58</v>
      </c>
      <c r="G44" s="2">
        <v>920170</v>
      </c>
      <c r="H44" s="2">
        <v>5</v>
      </c>
      <c r="I44" s="2">
        <v>46</v>
      </c>
      <c r="J44" s="2">
        <v>750430</v>
      </c>
      <c r="K44" s="15">
        <v>3</v>
      </c>
      <c r="L44" s="15">
        <v>40</v>
      </c>
      <c r="M44" s="16">
        <v>800000</v>
      </c>
      <c r="N44" s="15">
        <v>4</v>
      </c>
      <c r="O44" s="15">
        <v>77</v>
      </c>
      <c r="P44" s="16">
        <v>1320000</v>
      </c>
    </row>
    <row r="45" spans="1:17" x14ac:dyDescent="0.25">
      <c r="A45" s="13" t="s">
        <v>7</v>
      </c>
      <c r="B45" s="2">
        <v>5696.4</v>
      </c>
      <c r="C45" s="2">
        <v>94981</v>
      </c>
      <c r="D45" s="2">
        <v>941920000</v>
      </c>
      <c r="E45" s="2">
        <v>5819.75</v>
      </c>
      <c r="F45" s="3">
        <v>99737</v>
      </c>
      <c r="G45" s="2">
        <v>1122677000</v>
      </c>
      <c r="H45" s="2">
        <v>5874</v>
      </c>
      <c r="I45" s="2">
        <v>101753</v>
      </c>
      <c r="J45" s="2">
        <v>1141552000</v>
      </c>
      <c r="K45" s="16">
        <v>5757</v>
      </c>
      <c r="L45" s="16">
        <v>159790</v>
      </c>
      <c r="M45" s="16">
        <v>1759061445</v>
      </c>
      <c r="N45" s="16">
        <v>5987</v>
      </c>
      <c r="O45" s="16">
        <v>154172</v>
      </c>
      <c r="P45" s="16">
        <v>1611924000</v>
      </c>
    </row>
    <row r="46" spans="1:17" x14ac:dyDescent="0.25">
      <c r="A46" s="13" t="s">
        <v>29</v>
      </c>
      <c r="B46" s="2">
        <v>672.85</v>
      </c>
      <c r="C46" s="2">
        <v>858.9</v>
      </c>
      <c r="D46" s="2">
        <v>27988000</v>
      </c>
      <c r="E46" s="2">
        <v>664.2</v>
      </c>
      <c r="F46" s="3">
        <v>764</v>
      </c>
      <c r="G46" s="2">
        <v>22554045</v>
      </c>
      <c r="H46" s="2">
        <v>82</v>
      </c>
      <c r="I46" s="2">
        <v>1973.95</v>
      </c>
      <c r="J46" s="2">
        <v>38536000</v>
      </c>
      <c r="K46" s="15">
        <v>78</v>
      </c>
      <c r="L46" s="16">
        <v>1358</v>
      </c>
      <c r="M46" s="16">
        <v>25787500</v>
      </c>
      <c r="N46" s="15">
        <v>102</v>
      </c>
      <c r="O46" s="16">
        <v>1758</v>
      </c>
      <c r="P46" s="16">
        <v>31902003</v>
      </c>
    </row>
    <row r="47" spans="1:17" x14ac:dyDescent="0.25">
      <c r="A47" s="13" t="s">
        <v>24</v>
      </c>
      <c r="B47" s="2">
        <v>256</v>
      </c>
      <c r="C47" s="2">
        <v>4420.5</v>
      </c>
      <c r="D47" s="2">
        <v>83857145</v>
      </c>
      <c r="E47" s="2">
        <v>301</v>
      </c>
      <c r="F47" s="3">
        <v>5948</v>
      </c>
      <c r="G47" s="2">
        <v>101207500</v>
      </c>
      <c r="H47" s="2">
        <v>316.5</v>
      </c>
      <c r="I47" s="2">
        <v>6178.5</v>
      </c>
      <c r="J47" s="2">
        <v>112201000</v>
      </c>
      <c r="K47" s="15">
        <v>554</v>
      </c>
      <c r="L47" s="16">
        <v>10196</v>
      </c>
      <c r="M47" s="16">
        <v>108252000</v>
      </c>
      <c r="N47" s="15">
        <v>587</v>
      </c>
      <c r="O47" s="16">
        <v>11255</v>
      </c>
      <c r="P47" s="16">
        <v>112715000</v>
      </c>
    </row>
    <row r="48" spans="1:17" x14ac:dyDescent="0.25">
      <c r="A48" s="13" t="s">
        <v>32</v>
      </c>
      <c r="B48" s="2">
        <v>152</v>
      </c>
      <c r="C48" s="2">
        <v>1137.6400000000001</v>
      </c>
      <c r="D48" s="2">
        <v>33730015.899999999</v>
      </c>
      <c r="E48" s="2">
        <v>178</v>
      </c>
      <c r="F48" s="3">
        <v>2357.35</v>
      </c>
      <c r="G48" s="2">
        <v>44656053.799999997</v>
      </c>
      <c r="H48" s="2">
        <v>217</v>
      </c>
      <c r="I48" s="2">
        <v>3037</v>
      </c>
      <c r="J48" s="2">
        <v>28368060.300000001</v>
      </c>
      <c r="K48" s="15">
        <v>523</v>
      </c>
      <c r="L48" s="16">
        <v>9946</v>
      </c>
      <c r="M48" s="16">
        <v>233115000</v>
      </c>
      <c r="N48" s="15">
        <v>572</v>
      </c>
      <c r="O48" s="16">
        <v>9859</v>
      </c>
      <c r="P48" s="16">
        <v>275127000</v>
      </c>
      <c r="Q48">
        <f>P48/O48</f>
        <v>27906.177097068667</v>
      </c>
    </row>
    <row r="49" spans="1:17" x14ac:dyDescent="0.25">
      <c r="A49" s="13" t="s">
        <v>10</v>
      </c>
      <c r="B49" s="2">
        <v>1356</v>
      </c>
      <c r="C49" s="2">
        <v>26162</v>
      </c>
      <c r="D49" s="2">
        <v>561140000</v>
      </c>
      <c r="E49" s="2">
        <v>1431</v>
      </c>
      <c r="F49" s="3">
        <v>28066</v>
      </c>
      <c r="G49" s="2">
        <v>629830000</v>
      </c>
      <c r="H49" s="2">
        <v>2363</v>
      </c>
      <c r="I49" s="2">
        <v>47160</v>
      </c>
      <c r="J49" s="2">
        <v>931900000</v>
      </c>
      <c r="K49" s="16">
        <v>2005</v>
      </c>
      <c r="L49" s="16">
        <v>30708</v>
      </c>
      <c r="M49" s="16">
        <v>475470000</v>
      </c>
      <c r="N49" s="16">
        <v>2259</v>
      </c>
      <c r="O49" s="16">
        <v>42475</v>
      </c>
      <c r="P49" s="16">
        <v>553600086</v>
      </c>
      <c r="Q49">
        <f>P49/O49</f>
        <v>13033.551171277222</v>
      </c>
    </row>
    <row r="50" spans="1:17" x14ac:dyDescent="0.25">
      <c r="A50" s="13" t="s">
        <v>39</v>
      </c>
      <c r="B50" s="2">
        <v>5</v>
      </c>
      <c r="C50" s="2">
        <v>88.9</v>
      </c>
      <c r="D50" s="2">
        <v>1778000</v>
      </c>
      <c r="E50" s="2">
        <v>23.7</v>
      </c>
      <c r="F50" s="3">
        <v>189.6</v>
      </c>
      <c r="G50" s="2">
        <v>3792000</v>
      </c>
      <c r="H50" s="2">
        <v>23.7</v>
      </c>
      <c r="I50" s="2">
        <v>94.8</v>
      </c>
      <c r="J50" s="2">
        <v>1422000</v>
      </c>
      <c r="K50" s="15">
        <v>24</v>
      </c>
      <c r="L50" s="15">
        <v>190</v>
      </c>
      <c r="M50" s="16">
        <v>3792000</v>
      </c>
      <c r="N50" s="15">
        <v>24</v>
      </c>
      <c r="O50" s="15">
        <v>95</v>
      </c>
      <c r="P50" s="16">
        <v>1422000</v>
      </c>
    </row>
    <row r="51" spans="1:17" x14ac:dyDescent="0.25">
      <c r="A51" s="13" t="s">
        <v>59</v>
      </c>
      <c r="B51" s="16">
        <v>1370</v>
      </c>
      <c r="C51" s="16">
        <f>B51*18.45</f>
        <v>25276.5</v>
      </c>
      <c r="D51" s="16">
        <f>C51*9820</f>
        <v>248215230</v>
      </c>
      <c r="E51" s="16">
        <v>1410</v>
      </c>
      <c r="F51" s="16">
        <f>E51*15.76</f>
        <v>22221.599999999999</v>
      </c>
      <c r="G51" s="16">
        <v>310726030</v>
      </c>
      <c r="H51" s="16">
        <v>1660</v>
      </c>
      <c r="I51" s="16">
        <f>H51*16.85</f>
        <v>27971.000000000004</v>
      </c>
      <c r="J51" s="16">
        <v>307865200</v>
      </c>
      <c r="K51" s="16">
        <v>1730</v>
      </c>
      <c r="L51" s="16">
        <v>39584</v>
      </c>
      <c r="M51" s="16">
        <v>283726030</v>
      </c>
      <c r="N51" s="16">
        <v>1876</v>
      </c>
      <c r="O51" s="16">
        <v>37230</v>
      </c>
      <c r="P51" s="16">
        <v>294865460</v>
      </c>
    </row>
    <row r="52" spans="1:17" x14ac:dyDescent="0.25">
      <c r="A52" s="13" t="s">
        <v>41</v>
      </c>
      <c r="B52" s="2">
        <v>3.8</v>
      </c>
      <c r="C52" s="2">
        <v>7</v>
      </c>
      <c r="D52" s="2">
        <v>230000</v>
      </c>
      <c r="E52" s="2">
        <v>4.5</v>
      </c>
      <c r="F52" s="3">
        <v>9.5</v>
      </c>
      <c r="G52" s="2">
        <v>290000</v>
      </c>
      <c r="H52" s="2">
        <v>9</v>
      </c>
      <c r="I52" s="2">
        <v>15</v>
      </c>
      <c r="J52" s="2">
        <v>570000</v>
      </c>
      <c r="K52" s="15">
        <v>7</v>
      </c>
      <c r="L52" s="15">
        <v>60</v>
      </c>
      <c r="M52" s="16">
        <v>2440000</v>
      </c>
      <c r="N52" s="15">
        <v>8</v>
      </c>
      <c r="O52" s="15">
        <v>66</v>
      </c>
      <c r="P52" s="16">
        <v>2640000</v>
      </c>
    </row>
    <row r="53" spans="1:17" x14ac:dyDescent="0.25">
      <c r="A53" s="13" t="s">
        <v>18</v>
      </c>
      <c r="B53" s="2">
        <v>919</v>
      </c>
      <c r="C53" s="2">
        <v>12446</v>
      </c>
      <c r="D53" s="2">
        <v>184366000</v>
      </c>
      <c r="E53" s="2">
        <v>928</v>
      </c>
      <c r="F53" s="3">
        <v>10946</v>
      </c>
      <c r="G53" s="2">
        <v>168573000</v>
      </c>
      <c r="H53" s="2">
        <v>909</v>
      </c>
      <c r="I53" s="2">
        <v>12542.6</v>
      </c>
      <c r="J53" s="2">
        <v>188658000</v>
      </c>
      <c r="K53" s="16">
        <v>1003</v>
      </c>
      <c r="L53" s="16">
        <v>19360</v>
      </c>
      <c r="M53" s="16">
        <v>316368000</v>
      </c>
      <c r="N53" s="16">
        <v>1090</v>
      </c>
      <c r="O53" s="16">
        <v>14878</v>
      </c>
      <c r="P53" s="16">
        <v>202993000</v>
      </c>
    </row>
    <row r="54" spans="1:17" x14ac:dyDescent="0.25">
      <c r="A54" s="13" t="s">
        <v>5</v>
      </c>
      <c r="B54" s="2">
        <v>2450.1999999999998</v>
      </c>
      <c r="C54" s="2">
        <v>126727</v>
      </c>
      <c r="D54" s="2">
        <v>1296067503.0999999</v>
      </c>
      <c r="E54" s="2">
        <v>2569</v>
      </c>
      <c r="F54" s="3">
        <v>130154.8</v>
      </c>
      <c r="G54" s="2">
        <v>364001891.80000001</v>
      </c>
      <c r="H54" s="2">
        <v>2513.6</v>
      </c>
      <c r="I54" s="2">
        <v>129739.6</v>
      </c>
      <c r="J54" s="2">
        <v>1236000089</v>
      </c>
      <c r="K54" s="16">
        <v>2891</v>
      </c>
      <c r="L54" s="16">
        <v>67865</v>
      </c>
      <c r="M54" s="16">
        <v>235796500</v>
      </c>
      <c r="N54" s="16">
        <v>2954</v>
      </c>
      <c r="O54" s="16">
        <v>78329</v>
      </c>
      <c r="P54" s="16">
        <v>810836100</v>
      </c>
    </row>
    <row r="55" spans="1:17" x14ac:dyDescent="0.25">
      <c r="A55" s="13" t="s">
        <v>14</v>
      </c>
      <c r="B55" s="2">
        <v>1448</v>
      </c>
      <c r="C55" s="2">
        <v>15226</v>
      </c>
      <c r="D55" s="2">
        <v>263640000</v>
      </c>
      <c r="E55" s="2">
        <v>1550</v>
      </c>
      <c r="F55" s="3">
        <v>15986</v>
      </c>
      <c r="G55" s="2">
        <v>276240000</v>
      </c>
      <c r="H55" s="2">
        <v>1605</v>
      </c>
      <c r="I55" s="2">
        <v>16462</v>
      </c>
      <c r="J55" s="2">
        <v>279730000</v>
      </c>
      <c r="K55" s="16">
        <v>1985</v>
      </c>
      <c r="L55" s="16">
        <v>22692</v>
      </c>
      <c r="M55" s="16">
        <v>667880000</v>
      </c>
      <c r="N55" s="16">
        <v>1852</v>
      </c>
      <c r="O55" s="16">
        <v>23091</v>
      </c>
      <c r="P55" s="16">
        <v>683615000</v>
      </c>
    </row>
    <row r="56" spans="1:17" x14ac:dyDescent="0.25">
      <c r="A56" s="13" t="s">
        <v>8</v>
      </c>
      <c r="B56" s="2">
        <v>2049</v>
      </c>
      <c r="C56" s="2">
        <v>80900</v>
      </c>
      <c r="D56" s="2">
        <v>1039330000</v>
      </c>
      <c r="E56" s="2">
        <v>2137.5</v>
      </c>
      <c r="F56" s="3">
        <v>75920</v>
      </c>
      <c r="G56" s="2">
        <v>963720000</v>
      </c>
      <c r="H56" s="2">
        <v>2148.5</v>
      </c>
      <c r="I56" s="2">
        <v>79823</v>
      </c>
      <c r="J56" s="2">
        <v>1139761500</v>
      </c>
      <c r="K56" s="16">
        <v>4204</v>
      </c>
      <c r="L56" s="16">
        <v>75544</v>
      </c>
      <c r="M56" s="16">
        <v>952405000</v>
      </c>
      <c r="N56" s="16">
        <v>3734</v>
      </c>
      <c r="O56" s="16">
        <v>76633</v>
      </c>
      <c r="P56" s="16">
        <v>967680000</v>
      </c>
    </row>
    <row r="57" spans="1:17" x14ac:dyDescent="0.25">
      <c r="A57" s="13" t="s">
        <v>15</v>
      </c>
      <c r="B57" s="2">
        <v>257</v>
      </c>
      <c r="C57" s="2">
        <v>5849</v>
      </c>
      <c r="D57" s="2">
        <v>112200000</v>
      </c>
      <c r="E57" s="2">
        <v>290</v>
      </c>
      <c r="F57" s="3">
        <v>6714</v>
      </c>
      <c r="G57" s="2">
        <v>107375000</v>
      </c>
      <c r="H57" s="2">
        <v>348</v>
      </c>
      <c r="I57" s="2">
        <v>7813</v>
      </c>
      <c r="J57" s="2">
        <v>234000050</v>
      </c>
      <c r="K57" s="15">
        <v>244</v>
      </c>
      <c r="L57" s="16">
        <v>4413</v>
      </c>
      <c r="M57" s="16">
        <v>34618917</v>
      </c>
      <c r="N57" s="15">
        <v>406</v>
      </c>
      <c r="O57" s="16">
        <v>6187</v>
      </c>
      <c r="P57" s="16">
        <v>71657500</v>
      </c>
    </row>
    <row r="58" spans="1:17" x14ac:dyDescent="0.25">
      <c r="A58" s="13" t="s">
        <v>40</v>
      </c>
      <c r="B58" s="2">
        <v>64.5</v>
      </c>
      <c r="C58" s="2">
        <v>300</v>
      </c>
      <c r="D58" s="2">
        <v>4700000</v>
      </c>
      <c r="E58" s="2">
        <v>20.5</v>
      </c>
      <c r="F58" s="3">
        <v>121</v>
      </c>
      <c r="G58" s="2">
        <v>1956000</v>
      </c>
      <c r="H58" s="2">
        <v>20.5</v>
      </c>
      <c r="I58" s="2">
        <v>74</v>
      </c>
      <c r="J58" s="2">
        <v>1201000</v>
      </c>
      <c r="K58" s="15">
        <v>22</v>
      </c>
      <c r="L58" s="15">
        <v>120</v>
      </c>
      <c r="M58" s="16">
        <v>9463000</v>
      </c>
      <c r="N58" s="15">
        <v>25</v>
      </c>
      <c r="O58" s="15">
        <v>120</v>
      </c>
      <c r="P58" s="16">
        <v>9455000</v>
      </c>
    </row>
    <row r="59" spans="1:17" x14ac:dyDescent="0.25">
      <c r="A59" s="13" t="s">
        <v>31</v>
      </c>
      <c r="B59" s="2">
        <v>74</v>
      </c>
      <c r="C59" s="2">
        <v>2300.5</v>
      </c>
      <c r="D59" s="2">
        <v>10076000</v>
      </c>
      <c r="E59" s="2">
        <v>43.2</v>
      </c>
      <c r="F59" s="3">
        <v>859.2</v>
      </c>
      <c r="G59" s="2">
        <v>23480000</v>
      </c>
      <c r="H59" s="2">
        <v>56.6</v>
      </c>
      <c r="I59" s="2">
        <v>1671.6</v>
      </c>
      <c r="J59" s="2">
        <v>33661250</v>
      </c>
      <c r="K59" s="15">
        <v>56</v>
      </c>
      <c r="L59" s="15">
        <v>681</v>
      </c>
      <c r="M59" s="16">
        <v>34064000</v>
      </c>
      <c r="N59" s="15">
        <v>59</v>
      </c>
      <c r="O59" s="15">
        <v>574</v>
      </c>
      <c r="P59" s="16">
        <v>27251200</v>
      </c>
    </row>
    <row r="60" spans="1:17" x14ac:dyDescent="0.25">
      <c r="A60" s="13" t="s">
        <v>13</v>
      </c>
      <c r="B60" s="2">
        <v>928</v>
      </c>
      <c r="C60" s="2">
        <v>20723</v>
      </c>
      <c r="D60" s="2">
        <v>273643750</v>
      </c>
      <c r="E60" s="2">
        <v>953</v>
      </c>
      <c r="F60" s="3">
        <v>21300</v>
      </c>
      <c r="G60" s="2">
        <v>285050000</v>
      </c>
      <c r="H60" s="2">
        <v>1009</v>
      </c>
      <c r="I60" s="2">
        <v>22240</v>
      </c>
      <c r="J60" s="2">
        <v>303050000</v>
      </c>
      <c r="K60" s="15">
        <v>997</v>
      </c>
      <c r="L60" s="16">
        <v>13384</v>
      </c>
      <c r="M60" s="16">
        <v>185830000</v>
      </c>
      <c r="N60" s="16">
        <v>1027</v>
      </c>
      <c r="O60" s="16">
        <v>14098</v>
      </c>
      <c r="P60" s="16">
        <v>207570000</v>
      </c>
    </row>
    <row r="61" spans="1:17" x14ac:dyDescent="0.25">
      <c r="A61" s="13" t="s">
        <v>43</v>
      </c>
      <c r="B61" s="2">
        <v>0.85</v>
      </c>
      <c r="C61" s="2">
        <v>5</v>
      </c>
      <c r="D61" s="2">
        <f>C61*9200</f>
        <v>46000</v>
      </c>
      <c r="E61" s="2">
        <v>1.03</v>
      </c>
      <c r="F61" s="3">
        <v>7</v>
      </c>
      <c r="G61" s="2">
        <v>48000</v>
      </c>
      <c r="H61" s="2">
        <v>1.03</v>
      </c>
      <c r="I61" s="2">
        <v>6</v>
      </c>
      <c r="J61" s="2">
        <v>51200</v>
      </c>
      <c r="K61" s="12">
        <v>1.6</v>
      </c>
      <c r="L61" s="3">
        <v>12</v>
      </c>
      <c r="M61" s="2">
        <f>L61*32460</f>
        <v>389520</v>
      </c>
      <c r="N61" s="2">
        <v>1.03</v>
      </c>
      <c r="O61" s="2">
        <v>5</v>
      </c>
      <c r="P61" s="2">
        <f>O61*38158</f>
        <v>190790</v>
      </c>
    </row>
    <row r="62" spans="1:17" x14ac:dyDescent="0.25">
      <c r="A62" s="13" t="s">
        <v>58</v>
      </c>
      <c r="B62" s="2">
        <v>87.5</v>
      </c>
      <c r="C62" s="2">
        <v>885.5</v>
      </c>
      <c r="D62" s="2">
        <v>34135000</v>
      </c>
      <c r="E62" s="2">
        <v>117.7</v>
      </c>
      <c r="F62" s="3">
        <v>1435.7</v>
      </c>
      <c r="G62" s="2">
        <v>60389000</v>
      </c>
      <c r="H62" s="2">
        <v>135.80000000000001</v>
      </c>
      <c r="I62" s="2">
        <v>2850.7</v>
      </c>
      <c r="J62" s="2">
        <v>101913300</v>
      </c>
      <c r="K62" s="15">
        <v>212</v>
      </c>
      <c r="L62" s="16">
        <v>3937</v>
      </c>
      <c r="M62" s="16">
        <v>105595400</v>
      </c>
      <c r="N62" s="15">
        <v>220</v>
      </c>
      <c r="O62" s="16">
        <v>4140</v>
      </c>
      <c r="P62" s="16">
        <v>110821800</v>
      </c>
    </row>
    <row r="63" spans="1:17" x14ac:dyDescent="0.25">
      <c r="A63" s="21" t="s">
        <v>60</v>
      </c>
      <c r="B63" s="20">
        <f>SUM(B17:B62)</f>
        <v>49331.5</v>
      </c>
      <c r="C63" s="20">
        <f t="shared" ref="C63:P63" si="0">SUM(C17:C62)</f>
        <v>1356608.8399999999</v>
      </c>
      <c r="D63" s="20">
        <f t="shared" si="0"/>
        <v>16701303504.4</v>
      </c>
      <c r="E63" s="20">
        <f t="shared" si="0"/>
        <v>51956.179999999986</v>
      </c>
      <c r="F63" s="20">
        <f t="shared" si="0"/>
        <v>1458492.0500000003</v>
      </c>
      <c r="G63" s="20">
        <f t="shared" si="0"/>
        <v>18027403797.959999</v>
      </c>
      <c r="H63" s="20">
        <f t="shared" si="0"/>
        <v>53642.899999999994</v>
      </c>
      <c r="I63" s="20">
        <f t="shared" si="0"/>
        <v>1457798.5300000003</v>
      </c>
      <c r="J63" s="20">
        <f t="shared" si="0"/>
        <v>18469856559.709999</v>
      </c>
      <c r="K63" s="20">
        <f t="shared" si="0"/>
        <v>60756.2</v>
      </c>
      <c r="L63" s="20">
        <f t="shared" si="0"/>
        <v>1290082</v>
      </c>
      <c r="M63" s="20">
        <f t="shared" si="0"/>
        <v>16187792371</v>
      </c>
      <c r="N63" s="20">
        <f t="shared" si="0"/>
        <v>63302.729999999996</v>
      </c>
      <c r="O63" s="20">
        <f t="shared" si="0"/>
        <v>2297129</v>
      </c>
      <c r="P63" s="20">
        <f t="shared" si="0"/>
        <v>16962604817</v>
      </c>
    </row>
  </sheetData>
  <sortState ref="A14:J61">
    <sortCondition ref="A17"/>
  </sortState>
  <mergeCells count="6">
    <mergeCell ref="A14:H14"/>
    <mergeCell ref="N15:P15"/>
    <mergeCell ref="B15:D15"/>
    <mergeCell ref="E15:G15"/>
    <mergeCell ref="H15:J15"/>
    <mergeCell ref="K15:M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2018-01-17T04:37:17Z</dcterms:created>
  <dcterms:modified xsi:type="dcterms:W3CDTF">2018-01-25T09:41:58Z</dcterms:modified>
</cp:coreProperties>
</file>