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WEBSITE DATA\E-ATLAS2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M47" i="1"/>
  <c r="J47" i="1"/>
  <c r="G47" i="1"/>
  <c r="D47" i="1"/>
  <c r="C31" i="1"/>
  <c r="D31" i="1" s="1"/>
  <c r="O47" i="1" l="1"/>
  <c r="N47" i="1"/>
  <c r="L47" i="1"/>
  <c r="K47" i="1"/>
  <c r="I47" i="1"/>
  <c r="H47" i="1"/>
  <c r="F47" i="1"/>
  <c r="E47" i="1"/>
  <c r="C47" i="1"/>
  <c r="B47" i="1"/>
  <c r="I46" i="1" l="1"/>
  <c r="J46" i="1" s="1"/>
  <c r="F46" i="1"/>
  <c r="G46" i="1" s="1"/>
  <c r="C46" i="1"/>
  <c r="D46" i="1" s="1"/>
  <c r="I41" i="1"/>
  <c r="J41" i="1" s="1"/>
  <c r="F41" i="1"/>
  <c r="G41" i="1" s="1"/>
  <c r="C41" i="1"/>
  <c r="F42" i="1"/>
  <c r="G42" i="1" s="1"/>
  <c r="D42" i="1"/>
  <c r="F25" i="1"/>
  <c r="G25" i="1" s="1"/>
  <c r="C25" i="1"/>
  <c r="D25" i="1" s="1"/>
  <c r="P46" i="1"/>
  <c r="M46" i="1"/>
  <c r="P45" i="1"/>
  <c r="M45" i="1"/>
  <c r="I45" i="1"/>
  <c r="J45" i="1" s="1"/>
  <c r="P44" i="1"/>
  <c r="M44" i="1"/>
  <c r="I44" i="1"/>
  <c r="J44" i="1" s="1"/>
  <c r="P43" i="1"/>
  <c r="M43" i="1"/>
  <c r="J43" i="1"/>
  <c r="P42" i="1"/>
  <c r="M42" i="1"/>
  <c r="J42" i="1"/>
  <c r="P41" i="1"/>
  <c r="M41" i="1"/>
  <c r="P40" i="1"/>
  <c r="M40" i="1"/>
  <c r="J40" i="1"/>
  <c r="P39" i="1"/>
  <c r="M39" i="1"/>
  <c r="J39" i="1"/>
  <c r="P38" i="1"/>
  <c r="M38" i="1"/>
  <c r="J38" i="1"/>
  <c r="P37" i="1"/>
  <c r="M37" i="1"/>
  <c r="J37" i="1"/>
  <c r="C37" i="1"/>
  <c r="P36" i="1"/>
  <c r="M36" i="1"/>
  <c r="I36" i="1"/>
  <c r="J36" i="1" s="1"/>
  <c r="F36" i="1"/>
  <c r="C36" i="1"/>
  <c r="P35" i="1"/>
  <c r="M35" i="1"/>
  <c r="J35" i="1"/>
  <c r="C35" i="1"/>
  <c r="P34" i="1"/>
  <c r="M34" i="1"/>
  <c r="J34" i="1"/>
  <c r="P33" i="1"/>
  <c r="M33" i="1"/>
  <c r="J33" i="1"/>
  <c r="P32" i="1"/>
  <c r="M32" i="1"/>
  <c r="J32" i="1"/>
  <c r="P31" i="1"/>
  <c r="M31" i="1"/>
  <c r="J31" i="1"/>
  <c r="P30" i="1"/>
  <c r="M30" i="1"/>
  <c r="J30" i="1"/>
  <c r="P29" i="1"/>
  <c r="M29" i="1"/>
  <c r="J29" i="1"/>
  <c r="P28" i="1"/>
  <c r="M28" i="1"/>
  <c r="I28" i="1"/>
  <c r="J28" i="1" s="1"/>
  <c r="P27" i="1"/>
  <c r="M27" i="1"/>
  <c r="I27" i="1"/>
  <c r="J27" i="1" s="1"/>
  <c r="C27" i="1"/>
  <c r="P26" i="1"/>
  <c r="M26" i="1"/>
  <c r="J26" i="1"/>
  <c r="P25" i="1"/>
  <c r="M25" i="1"/>
  <c r="J25" i="1"/>
  <c r="P24" i="1"/>
  <c r="M24" i="1"/>
  <c r="J24" i="1"/>
  <c r="P23" i="1"/>
  <c r="M23" i="1"/>
  <c r="I23" i="1"/>
  <c r="J23" i="1" s="1"/>
  <c r="F23" i="1"/>
  <c r="C23" i="1"/>
  <c r="P22" i="1"/>
  <c r="M22" i="1"/>
  <c r="I22" i="1"/>
  <c r="J22" i="1" s="1"/>
  <c r="P21" i="1"/>
  <c r="M21" i="1"/>
  <c r="J21" i="1"/>
  <c r="P20" i="1"/>
  <c r="M20" i="1"/>
  <c r="I20" i="1"/>
  <c r="J20" i="1" s="1"/>
  <c r="P19" i="1"/>
  <c r="M19" i="1"/>
  <c r="I19" i="1"/>
  <c r="J19" i="1" s="1"/>
  <c r="P18" i="1"/>
  <c r="M18" i="1"/>
  <c r="I18" i="1"/>
  <c r="J18" i="1" l="1"/>
</calcChain>
</file>

<file path=xl/sharedStrings.xml><?xml version="1.0" encoding="utf-8"?>
<sst xmlns="http://schemas.openxmlformats.org/spreadsheetml/2006/main" count="57" uniqueCount="45">
  <si>
    <t>Baringo</t>
  </si>
  <si>
    <t>Bomet</t>
  </si>
  <si>
    <t>Bungoma</t>
  </si>
  <si>
    <t>Elgeyo Marakwet</t>
  </si>
  <si>
    <t>Embu</t>
  </si>
  <si>
    <t>Kajiado</t>
  </si>
  <si>
    <t>Kakamega</t>
  </si>
  <si>
    <t>Kericho</t>
  </si>
  <si>
    <t>Kiambu</t>
  </si>
  <si>
    <t>Kirinyaga</t>
  </si>
  <si>
    <t>Kisii</t>
  </si>
  <si>
    <t>Laikipia</t>
  </si>
  <si>
    <t>Machakos</t>
  </si>
  <si>
    <t>Makueni</t>
  </si>
  <si>
    <t>Meru</t>
  </si>
  <si>
    <t>Murang’a</t>
  </si>
  <si>
    <t>Nairobi</t>
  </si>
  <si>
    <t>Nakuru</t>
  </si>
  <si>
    <t>Nandi</t>
  </si>
  <si>
    <t>Narok</t>
  </si>
  <si>
    <t>Nyamira</t>
  </si>
  <si>
    <t>Nyandarua</t>
  </si>
  <si>
    <t>Nyeri</t>
  </si>
  <si>
    <t>Samburu</t>
  </si>
  <si>
    <t>Taita Taveta</t>
  </si>
  <si>
    <t>Tharaka Nithi</t>
  </si>
  <si>
    <t>T/Nzoia</t>
  </si>
  <si>
    <t>Uasin Gishu</t>
  </si>
  <si>
    <t>West Pokot</t>
  </si>
  <si>
    <t>Grand Total</t>
  </si>
  <si>
    <r>
      <t xml:space="preserve">·    </t>
    </r>
    <r>
      <rPr>
        <b/>
        <sz val="11"/>
        <rFont val="Arial"/>
        <family val="2"/>
      </rPr>
      <t>Responsible Agency: State Department of Agriculture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</si>
  <si>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Data collection method</t>
    </r>
    <r>
      <rPr>
        <sz val="11"/>
        <rFont val="Arial"/>
        <family val="2"/>
      </rPr>
      <t>: Administrative data recorded by government field extension officials</t>
    </r>
  </si>
  <si>
    <r>
      <t>·</t>
    </r>
    <r>
      <rPr>
        <sz val="7"/>
        <rFont val="Times New Roman"/>
        <family val="1"/>
      </rPr>
      <t>        </t>
    </r>
    <r>
      <rPr>
        <b/>
        <sz val="7"/>
        <rFont val="Times New Roman"/>
        <family val="1"/>
      </rPr>
      <t xml:space="preserve"> </t>
    </r>
    <r>
      <rPr>
        <b/>
        <sz val="11"/>
        <rFont val="Arial"/>
        <family val="2"/>
      </rPr>
      <t>Data submission Frequency:</t>
    </r>
    <r>
      <rPr>
        <sz val="11"/>
        <rFont val="Arial"/>
        <family val="2"/>
      </rPr>
      <t xml:space="preserve"> Annually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</si>
  <si>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Units of measurement</t>
    </r>
    <r>
      <rPr>
        <sz val="11"/>
        <rFont val="Arial"/>
        <family val="2"/>
      </rPr>
      <t>: Area in Hectares (HA); Production in Metric Tons (MT); Yields in MT/HA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</si>
  <si>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Coverage</t>
    </r>
    <r>
      <rPr>
        <sz val="11"/>
        <rFont val="Arial"/>
        <family val="2"/>
      </rPr>
      <t xml:space="preserve">:……………….. By Counties </t>
    </r>
  </si>
  <si>
    <r>
      <t>·</t>
    </r>
    <r>
      <rPr>
        <sz val="7"/>
        <rFont val="Times New Roman"/>
        <family val="1"/>
      </rPr>
      <t>     </t>
    </r>
    <r>
      <rPr>
        <b/>
        <sz val="7"/>
        <rFont val="Times New Roman"/>
        <family val="1"/>
      </rPr>
      <t>  </t>
    </r>
    <r>
      <rPr>
        <b/>
        <sz val="11"/>
        <rFont val="Arial"/>
        <family val="2"/>
      </rPr>
      <t>Contact email address for further enquiry:</t>
    </r>
    <r>
      <rPr>
        <sz val="11"/>
        <rFont val="Arial"/>
        <family val="2"/>
      </rPr>
      <t xml:space="preserve"> agristat@kilimo.go.ke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</si>
  <si>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 xml:space="preserve">Query answer period: </t>
    </r>
    <r>
      <rPr>
        <sz val="11"/>
        <rFont val="Arial"/>
        <family val="2"/>
      </rPr>
      <t>1 week</t>
    </r>
  </si>
  <si>
    <t>COUNTY</t>
  </si>
  <si>
    <t>Harvested Area (HA)</t>
  </si>
  <si>
    <t>Production (MT)</t>
  </si>
  <si>
    <t>Yield (MT/HA)</t>
  </si>
  <si>
    <t>Kenya Irish Potato Production by Counties Annual Data</t>
  </si>
  <si>
    <t>Kenya Irish Potato Production and yields by Counties</t>
  </si>
  <si>
    <r>
      <rPr>
        <b/>
        <sz val="11"/>
        <rFont val="Arial"/>
        <family val="2"/>
      </rPr>
      <t xml:space="preserve">     Description</t>
    </r>
    <r>
      <rPr>
        <sz val="11"/>
        <rFont val="Arial"/>
        <family val="2"/>
      </rPr>
      <t>: Datasets of annual Harvested Area, Production and Yields of Irish Potato in Kenya by Counties</t>
    </r>
  </si>
  <si>
    <r>
      <t xml:space="preserve">              </t>
    </r>
    <r>
      <rPr>
        <b/>
        <sz val="11"/>
        <color theme="1"/>
        <rFont val="Arial"/>
        <family val="2"/>
      </rPr>
      <t>Data source</t>
    </r>
    <r>
      <rPr>
        <sz val="11"/>
        <color theme="1"/>
        <rFont val="Arial"/>
        <family val="2"/>
      </rPr>
      <t>: Estimates by field extension experts and from growers records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</si>
</sst>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b/>
      <sz val="7"/>
      <name val="Times New Roman"/>
      <family val="1"/>
    </font>
    <font>
      <b/>
      <sz val="11"/>
      <color theme="1"/>
      <name val="Arial"/>
      <family val="2"/>
    </font>
    <font>
      <b/>
      <sz val="9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1" fontId="2" fillId="0" borderId="1" xfId="0" applyNumberFormat="1" applyFont="1" applyBorder="1"/>
    <xf numFmtId="0" fontId="0" fillId="0" borderId="1" xfId="0" applyBorder="1"/>
    <xf numFmtId="164" fontId="0" fillId="0" borderId="1" xfId="0" applyNumberFormat="1" applyBorder="1"/>
    <xf numFmtId="165" fontId="0" fillId="0" borderId="1" xfId="1" applyNumberFormat="1" applyFont="1" applyBorder="1"/>
    <xf numFmtId="165" fontId="2" fillId="0" borderId="1" xfId="1" applyNumberFormat="1" applyFont="1" applyBorder="1"/>
    <xf numFmtId="166" fontId="0" fillId="0" borderId="1" xfId="1" applyNumberFormat="1" applyFont="1" applyBorder="1"/>
    <xf numFmtId="166" fontId="2" fillId="0" borderId="1" xfId="1" applyNumberFormat="1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indent="4"/>
    </xf>
    <xf numFmtId="0" fontId="6" fillId="0" borderId="0" xfId="0" applyFont="1"/>
    <xf numFmtId="0" fontId="8" fillId="0" borderId="0" xfId="0" applyFont="1" applyAlignment="1">
      <alignment horizontal="left" vertical="center" indent="4"/>
    </xf>
    <xf numFmtId="0" fontId="11" fillId="0" borderId="5" xfId="0" applyFont="1" applyBorder="1"/>
    <xf numFmtId="0" fontId="2" fillId="0" borderId="6" xfId="0" applyFont="1" applyBorder="1"/>
    <xf numFmtId="0" fontId="12" fillId="2" borderId="7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0" fontId="12" fillId="2" borderId="8" xfId="0" applyFont="1" applyFill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7"/>
  <sheetViews>
    <sheetView tabSelected="1" workbookViewId="0">
      <selection activeCell="L14" sqref="L14"/>
    </sheetView>
  </sheetViews>
  <sheetFormatPr defaultRowHeight="15" x14ac:dyDescent="0.25"/>
  <cols>
    <col min="1" max="1" width="20.140625" customWidth="1"/>
    <col min="2" max="2" width="12.5703125" customWidth="1"/>
    <col min="3" max="3" width="10.85546875" customWidth="1"/>
    <col min="4" max="4" width="10.7109375" customWidth="1"/>
    <col min="5" max="5" width="12.85546875" customWidth="1"/>
    <col min="6" max="6" width="11.140625" customWidth="1"/>
    <col min="8" max="8" width="10.7109375" customWidth="1"/>
    <col min="9" max="9" width="12.28515625" customWidth="1"/>
    <col min="12" max="12" width="11" customWidth="1"/>
    <col min="15" max="15" width="11" customWidth="1"/>
  </cols>
  <sheetData>
    <row r="2" spans="1:16" s="9" customFormat="1" ht="15.75" x14ac:dyDescent="0.25">
      <c r="C2" s="10" t="s">
        <v>42</v>
      </c>
    </row>
    <row r="4" spans="1:16" s="11" customFormat="1" x14ac:dyDescent="0.2">
      <c r="B4" s="12" t="s">
        <v>43</v>
      </c>
      <c r="C4" s="13"/>
      <c r="D4" s="13"/>
      <c r="E4" s="13"/>
      <c r="F4" s="13"/>
      <c r="G4" s="13"/>
      <c r="H4" s="13"/>
      <c r="I4" s="13"/>
    </row>
    <row r="5" spans="1:16" x14ac:dyDescent="0.25">
      <c r="B5" s="20" t="s">
        <v>44</v>
      </c>
      <c r="C5" s="13"/>
      <c r="D5" s="13"/>
      <c r="E5" s="13"/>
      <c r="F5" s="13"/>
      <c r="G5" s="13"/>
      <c r="H5" s="13"/>
      <c r="I5" s="13"/>
    </row>
    <row r="6" spans="1:16" x14ac:dyDescent="0.25">
      <c r="B6" s="14" t="s">
        <v>30</v>
      </c>
      <c r="C6" s="13"/>
      <c r="D6" s="13"/>
      <c r="E6" s="13"/>
      <c r="F6" s="13"/>
      <c r="G6" s="13"/>
      <c r="H6" s="13"/>
      <c r="I6" s="13"/>
    </row>
    <row r="7" spans="1:16" x14ac:dyDescent="0.25">
      <c r="B7" s="14" t="s">
        <v>31</v>
      </c>
      <c r="C7" s="13"/>
      <c r="D7" s="13"/>
      <c r="E7" s="13"/>
      <c r="F7" s="13"/>
      <c r="G7" s="13"/>
      <c r="H7" s="13"/>
      <c r="I7" s="13"/>
    </row>
    <row r="8" spans="1:16" x14ac:dyDescent="0.25">
      <c r="B8" s="14" t="s">
        <v>32</v>
      </c>
      <c r="C8" s="13"/>
      <c r="D8" s="13"/>
      <c r="E8" s="13"/>
      <c r="F8" s="13"/>
      <c r="G8" s="13"/>
      <c r="H8" s="13"/>
      <c r="I8" s="13"/>
    </row>
    <row r="9" spans="1:16" x14ac:dyDescent="0.25">
      <c r="B9" s="14" t="s">
        <v>33</v>
      </c>
      <c r="C9" s="13"/>
      <c r="D9" s="13"/>
      <c r="E9" s="13"/>
      <c r="F9" s="13"/>
      <c r="G9" s="13"/>
      <c r="H9" s="13"/>
      <c r="I9" s="13"/>
    </row>
    <row r="10" spans="1:16" x14ac:dyDescent="0.25">
      <c r="B10" s="14" t="s">
        <v>34</v>
      </c>
      <c r="C10" s="13"/>
      <c r="D10" s="13"/>
      <c r="E10" s="13"/>
      <c r="F10" s="13"/>
      <c r="G10" s="13"/>
      <c r="H10" s="13"/>
      <c r="I10" s="13"/>
    </row>
    <row r="11" spans="1:16" x14ac:dyDescent="0.25">
      <c r="B11" s="14" t="s">
        <v>35</v>
      </c>
      <c r="C11" s="13"/>
      <c r="D11" s="13"/>
      <c r="E11" s="13"/>
      <c r="F11" s="13"/>
      <c r="G11" s="13"/>
      <c r="H11" s="13"/>
      <c r="I11" s="13"/>
    </row>
    <row r="12" spans="1:16" x14ac:dyDescent="0.25">
      <c r="B12" s="14" t="s">
        <v>36</v>
      </c>
      <c r="C12" s="13"/>
      <c r="D12" s="13"/>
      <c r="E12" s="13"/>
      <c r="F12" s="13"/>
      <c r="G12" s="13"/>
      <c r="H12" s="13"/>
      <c r="I12" s="13"/>
    </row>
    <row r="15" spans="1:16" ht="15.75" thickBot="1" x14ac:dyDescent="0.3">
      <c r="A15" s="1"/>
      <c r="B15" s="15" t="s">
        <v>41</v>
      </c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6"/>
      <c r="B16" s="21">
        <v>2012</v>
      </c>
      <c r="C16" s="22"/>
      <c r="D16" s="23"/>
      <c r="E16" s="21">
        <v>2013</v>
      </c>
      <c r="F16" s="22"/>
      <c r="G16" s="23"/>
      <c r="H16" s="21">
        <v>2014</v>
      </c>
      <c r="I16" s="22"/>
      <c r="J16" s="23"/>
      <c r="K16" s="21">
        <v>2015</v>
      </c>
      <c r="L16" s="22"/>
      <c r="M16" s="23"/>
      <c r="N16" s="21">
        <v>2016</v>
      </c>
      <c r="O16" s="22"/>
      <c r="P16" s="23"/>
    </row>
    <row r="17" spans="1:16" ht="28.5" x14ac:dyDescent="0.25">
      <c r="A17" s="16" t="s">
        <v>37</v>
      </c>
      <c r="B17" s="17" t="s">
        <v>38</v>
      </c>
      <c r="C17" s="18" t="s">
        <v>39</v>
      </c>
      <c r="D17" s="19" t="s">
        <v>40</v>
      </c>
      <c r="E17" s="17" t="s">
        <v>38</v>
      </c>
      <c r="F17" s="18" t="s">
        <v>39</v>
      </c>
      <c r="G17" s="19" t="s">
        <v>40</v>
      </c>
      <c r="H17" s="17" t="s">
        <v>38</v>
      </c>
      <c r="I17" s="18" t="s">
        <v>39</v>
      </c>
      <c r="J17" s="19" t="s">
        <v>40</v>
      </c>
      <c r="K17" s="17" t="s">
        <v>38</v>
      </c>
      <c r="L17" s="18" t="s">
        <v>39</v>
      </c>
      <c r="M17" s="19" t="s">
        <v>40</v>
      </c>
      <c r="N17" s="17" t="s">
        <v>38</v>
      </c>
      <c r="O17" s="18" t="s">
        <v>39</v>
      </c>
      <c r="P17" s="19" t="s">
        <v>40</v>
      </c>
    </row>
    <row r="18" spans="1:16" x14ac:dyDescent="0.25">
      <c r="A18" s="3" t="s">
        <v>0</v>
      </c>
      <c r="B18" s="7">
        <v>1709</v>
      </c>
      <c r="C18" s="7">
        <v>17090</v>
      </c>
      <c r="D18" s="5">
        <v>10</v>
      </c>
      <c r="E18" s="7">
        <v>1764</v>
      </c>
      <c r="F18" s="7">
        <v>17640</v>
      </c>
      <c r="G18" s="5">
        <v>10</v>
      </c>
      <c r="H18" s="7">
        <v>2013</v>
      </c>
      <c r="I18" s="7">
        <f>H18*11</f>
        <v>22143</v>
      </c>
      <c r="J18" s="5">
        <f t="shared" ref="J18:J46" si="0">I18/H18</f>
        <v>11</v>
      </c>
      <c r="K18" s="7">
        <v>1366</v>
      </c>
      <c r="L18" s="7">
        <v>7792</v>
      </c>
      <c r="M18" s="5">
        <f t="shared" ref="M18:M46" si="1">L18/K18</f>
        <v>5.7042459736456808</v>
      </c>
      <c r="N18" s="7">
        <v>1656</v>
      </c>
      <c r="O18" s="7">
        <v>10992</v>
      </c>
      <c r="P18" s="4">
        <f t="shared" ref="P18:P46" si="2">O18/N18</f>
        <v>6.63768115942029</v>
      </c>
    </row>
    <row r="19" spans="1:16" x14ac:dyDescent="0.25">
      <c r="A19" s="3" t="s">
        <v>1</v>
      </c>
      <c r="B19" s="7">
        <v>2847</v>
      </c>
      <c r="C19" s="7">
        <v>28470</v>
      </c>
      <c r="D19" s="5">
        <v>10</v>
      </c>
      <c r="E19" s="7">
        <v>3924</v>
      </c>
      <c r="F19" s="7">
        <v>39240</v>
      </c>
      <c r="G19" s="5">
        <v>10</v>
      </c>
      <c r="H19" s="7">
        <v>1099</v>
      </c>
      <c r="I19" s="7">
        <f>H19*11</f>
        <v>12089</v>
      </c>
      <c r="J19" s="5">
        <f t="shared" si="0"/>
        <v>11</v>
      </c>
      <c r="K19" s="7">
        <v>5046</v>
      </c>
      <c r="L19" s="7">
        <v>26107</v>
      </c>
      <c r="M19" s="5">
        <f t="shared" si="1"/>
        <v>5.1738010305192228</v>
      </c>
      <c r="N19" s="7">
        <v>2720</v>
      </c>
      <c r="O19" s="7">
        <v>15175</v>
      </c>
      <c r="P19" s="4">
        <f t="shared" si="2"/>
        <v>5.5790441176470589</v>
      </c>
    </row>
    <row r="20" spans="1:16" x14ac:dyDescent="0.25">
      <c r="A20" s="3" t="s">
        <v>2</v>
      </c>
      <c r="B20" s="7">
        <v>1233</v>
      </c>
      <c r="C20" s="7">
        <v>13563</v>
      </c>
      <c r="D20" s="5">
        <v>11</v>
      </c>
      <c r="E20" s="7">
        <v>1289</v>
      </c>
      <c r="F20" s="7">
        <v>14179</v>
      </c>
      <c r="G20" s="5">
        <v>11</v>
      </c>
      <c r="H20" s="7">
        <v>1396</v>
      </c>
      <c r="I20" s="7">
        <f>H20*10</f>
        <v>13960</v>
      </c>
      <c r="J20" s="5">
        <f t="shared" si="0"/>
        <v>10</v>
      </c>
      <c r="K20" s="7">
        <v>541</v>
      </c>
      <c r="L20" s="7">
        <v>4357</v>
      </c>
      <c r="M20" s="5">
        <f t="shared" si="1"/>
        <v>8.0536044362292056</v>
      </c>
      <c r="N20" s="7">
        <v>537</v>
      </c>
      <c r="O20" s="7">
        <v>4598</v>
      </c>
      <c r="P20" s="4">
        <f t="shared" si="2"/>
        <v>8.5623836126629431</v>
      </c>
    </row>
    <row r="21" spans="1:16" x14ac:dyDescent="0.25">
      <c r="A21" s="3" t="s">
        <v>3</v>
      </c>
      <c r="B21" s="7">
        <v>20412</v>
      </c>
      <c r="C21" s="7">
        <v>208883</v>
      </c>
      <c r="D21" s="5">
        <v>10.23334313149128</v>
      </c>
      <c r="E21" s="7">
        <v>15234</v>
      </c>
      <c r="F21" s="7">
        <v>212558</v>
      </c>
      <c r="G21" s="5">
        <v>13.952868583431798</v>
      </c>
      <c r="H21" s="7">
        <v>11637</v>
      </c>
      <c r="I21" s="7">
        <v>196305</v>
      </c>
      <c r="J21" s="5">
        <f t="shared" si="0"/>
        <v>16.869038411961846</v>
      </c>
      <c r="K21" s="7">
        <v>14958</v>
      </c>
      <c r="L21" s="7">
        <v>90400</v>
      </c>
      <c r="M21" s="5">
        <f t="shared" si="1"/>
        <v>6.0435887150688599</v>
      </c>
      <c r="N21" s="7">
        <v>15850</v>
      </c>
      <c r="O21" s="7">
        <v>130891</v>
      </c>
      <c r="P21" s="4">
        <f t="shared" si="2"/>
        <v>8.2581072555205051</v>
      </c>
    </row>
    <row r="22" spans="1:16" x14ac:dyDescent="0.25">
      <c r="A22" s="3" t="s">
        <v>4</v>
      </c>
      <c r="B22" s="7">
        <v>257</v>
      </c>
      <c r="C22" s="7">
        <v>2313</v>
      </c>
      <c r="D22" s="5">
        <v>9</v>
      </c>
      <c r="E22" s="7">
        <v>207</v>
      </c>
      <c r="F22" s="7">
        <v>1863</v>
      </c>
      <c r="G22" s="5">
        <v>9</v>
      </c>
      <c r="H22" s="7">
        <v>195</v>
      </c>
      <c r="I22" s="7">
        <f>H22*9</f>
        <v>1755</v>
      </c>
      <c r="J22" s="5">
        <f t="shared" si="0"/>
        <v>9</v>
      </c>
      <c r="K22" s="7">
        <v>332</v>
      </c>
      <c r="L22" s="7">
        <v>2480</v>
      </c>
      <c r="M22" s="5">
        <f t="shared" si="1"/>
        <v>7.4698795180722888</v>
      </c>
      <c r="N22" s="7">
        <v>320</v>
      </c>
      <c r="O22" s="7">
        <v>2710</v>
      </c>
      <c r="P22" s="4">
        <f t="shared" si="2"/>
        <v>8.46875</v>
      </c>
    </row>
    <row r="23" spans="1:16" x14ac:dyDescent="0.25">
      <c r="A23" s="3" t="s">
        <v>5</v>
      </c>
      <c r="B23" s="7">
        <v>450</v>
      </c>
      <c r="C23" s="7">
        <f>B23*6.5</f>
        <v>2925</v>
      </c>
      <c r="D23" s="5">
        <v>6.5</v>
      </c>
      <c r="E23" s="7">
        <v>859</v>
      </c>
      <c r="F23" s="7">
        <f>E23*7</f>
        <v>6013</v>
      </c>
      <c r="G23" s="5">
        <v>7</v>
      </c>
      <c r="H23" s="7">
        <v>1091</v>
      </c>
      <c r="I23" s="7">
        <f>H23*8</f>
        <v>8728</v>
      </c>
      <c r="J23" s="5">
        <f t="shared" si="0"/>
        <v>8</v>
      </c>
      <c r="K23" s="7">
        <v>626</v>
      </c>
      <c r="L23" s="7">
        <v>5162</v>
      </c>
      <c r="M23" s="5">
        <f t="shared" si="1"/>
        <v>8.2460063897763582</v>
      </c>
      <c r="N23" s="7">
        <v>865</v>
      </c>
      <c r="O23" s="7">
        <v>5558</v>
      </c>
      <c r="P23" s="4">
        <f t="shared" si="2"/>
        <v>6.4254335260115605</v>
      </c>
    </row>
    <row r="24" spans="1:16" x14ac:dyDescent="0.25">
      <c r="A24" s="3" t="s">
        <v>6</v>
      </c>
      <c r="B24" s="7">
        <v>23</v>
      </c>
      <c r="C24" s="7">
        <v>103</v>
      </c>
      <c r="D24" s="5">
        <v>4.4782608695652177</v>
      </c>
      <c r="E24" s="7">
        <v>18</v>
      </c>
      <c r="F24" s="7">
        <v>63</v>
      </c>
      <c r="G24" s="5">
        <v>3.5</v>
      </c>
      <c r="H24" s="7">
        <v>16</v>
      </c>
      <c r="I24" s="7">
        <v>105</v>
      </c>
      <c r="J24" s="5">
        <f t="shared" si="0"/>
        <v>6.5625</v>
      </c>
      <c r="K24" s="7">
        <v>19</v>
      </c>
      <c r="L24" s="7">
        <v>111</v>
      </c>
      <c r="M24" s="5">
        <f t="shared" si="1"/>
        <v>5.8421052631578947</v>
      </c>
      <c r="N24" s="7">
        <v>27</v>
      </c>
      <c r="O24" s="7">
        <v>146</v>
      </c>
      <c r="P24" s="4">
        <f t="shared" si="2"/>
        <v>5.4074074074074074</v>
      </c>
    </row>
    <row r="25" spans="1:16" x14ac:dyDescent="0.25">
      <c r="A25" s="3" t="s">
        <v>7</v>
      </c>
      <c r="B25" s="7">
        <v>438</v>
      </c>
      <c r="C25" s="7">
        <f>B25*13</f>
        <v>5694</v>
      </c>
      <c r="D25" s="5">
        <f>C25/B25</f>
        <v>13</v>
      </c>
      <c r="E25" s="7">
        <v>505</v>
      </c>
      <c r="F25" s="7">
        <f>E25*12</f>
        <v>6060</v>
      </c>
      <c r="G25" s="5">
        <f>F25/E25</f>
        <v>12</v>
      </c>
      <c r="H25" s="7">
        <v>599.4</v>
      </c>
      <c r="I25" s="7">
        <v>6401</v>
      </c>
      <c r="J25" s="5">
        <f t="shared" si="0"/>
        <v>10.679012345679013</v>
      </c>
      <c r="K25" s="7">
        <v>484</v>
      </c>
      <c r="L25" s="7">
        <v>3433</v>
      </c>
      <c r="M25" s="5">
        <f t="shared" si="1"/>
        <v>7.0929752066115705</v>
      </c>
      <c r="N25" s="7">
        <v>510</v>
      </c>
      <c r="O25" s="7">
        <v>2955</v>
      </c>
      <c r="P25" s="4">
        <f t="shared" si="2"/>
        <v>5.7941176470588234</v>
      </c>
    </row>
    <row r="26" spans="1:16" x14ac:dyDescent="0.25">
      <c r="A26" s="3" t="s">
        <v>8</v>
      </c>
      <c r="B26" s="7">
        <v>13671</v>
      </c>
      <c r="C26" s="7">
        <v>126055</v>
      </c>
      <c r="D26" s="5">
        <v>9.2206129763733458</v>
      </c>
      <c r="E26" s="7">
        <v>12479</v>
      </c>
      <c r="F26" s="7">
        <v>143431</v>
      </c>
      <c r="G26" s="5">
        <v>11.493789566471673</v>
      </c>
      <c r="H26" s="7">
        <v>15483.32</v>
      </c>
      <c r="I26" s="7">
        <v>99313.615999999995</v>
      </c>
      <c r="J26" s="5">
        <f t="shared" si="0"/>
        <v>6.4142326064435791</v>
      </c>
      <c r="K26" s="7">
        <v>17554</v>
      </c>
      <c r="L26" s="7">
        <v>116605</v>
      </c>
      <c r="M26" s="5">
        <f t="shared" si="1"/>
        <v>6.6426455508715962</v>
      </c>
      <c r="N26" s="7">
        <v>19670</v>
      </c>
      <c r="O26" s="7">
        <v>149219</v>
      </c>
      <c r="P26" s="4">
        <f t="shared" si="2"/>
        <v>7.5861209964412808</v>
      </c>
    </row>
    <row r="27" spans="1:16" x14ac:dyDescent="0.25">
      <c r="A27" s="3" t="s">
        <v>9</v>
      </c>
      <c r="B27" s="7">
        <v>1122</v>
      </c>
      <c r="C27" s="7">
        <f>B27*9.1</f>
        <v>10210.199999999999</v>
      </c>
      <c r="D27" s="5">
        <v>9.1</v>
      </c>
      <c r="E27" s="7">
        <v>1051</v>
      </c>
      <c r="F27" s="7">
        <v>14176.75</v>
      </c>
      <c r="G27" s="5">
        <v>13.488820171265461</v>
      </c>
      <c r="H27" s="7">
        <v>839</v>
      </c>
      <c r="I27" s="7">
        <f>H27*12</f>
        <v>10068</v>
      </c>
      <c r="J27" s="5">
        <f t="shared" si="0"/>
        <v>12</v>
      </c>
      <c r="K27" s="7">
        <v>1739</v>
      </c>
      <c r="L27" s="7">
        <v>11935</v>
      </c>
      <c r="M27" s="5">
        <f t="shared" si="1"/>
        <v>6.8631397354801607</v>
      </c>
      <c r="N27" s="7">
        <v>1268</v>
      </c>
      <c r="O27" s="7">
        <v>8160</v>
      </c>
      <c r="P27" s="4">
        <f t="shared" si="2"/>
        <v>6.4353312302839116</v>
      </c>
    </row>
    <row r="28" spans="1:16" x14ac:dyDescent="0.25">
      <c r="A28" s="3" t="s">
        <v>10</v>
      </c>
      <c r="B28" s="7">
        <v>140</v>
      </c>
      <c r="C28" s="7">
        <v>1260</v>
      </c>
      <c r="D28" s="5">
        <v>9</v>
      </c>
      <c r="E28" s="7">
        <v>156</v>
      </c>
      <c r="F28" s="7">
        <v>1404</v>
      </c>
      <c r="G28" s="5">
        <v>9</v>
      </c>
      <c r="H28" s="7">
        <v>160</v>
      </c>
      <c r="I28" s="7">
        <f>H28*9.5</f>
        <v>1520</v>
      </c>
      <c r="J28" s="5">
        <f t="shared" si="0"/>
        <v>9.5</v>
      </c>
      <c r="K28" s="7">
        <v>71</v>
      </c>
      <c r="L28" s="7">
        <v>542</v>
      </c>
      <c r="M28" s="5">
        <f t="shared" si="1"/>
        <v>7.6338028169014081</v>
      </c>
      <c r="N28" s="7">
        <v>52</v>
      </c>
      <c r="O28" s="7">
        <v>390</v>
      </c>
      <c r="P28" s="4">
        <f t="shared" si="2"/>
        <v>7.5</v>
      </c>
    </row>
    <row r="29" spans="1:16" x14ac:dyDescent="0.25">
      <c r="A29" s="3" t="s">
        <v>11</v>
      </c>
      <c r="B29" s="7">
        <v>225.05</v>
      </c>
      <c r="C29" s="7">
        <v>2252</v>
      </c>
      <c r="D29" s="5">
        <v>10.006665185514329</v>
      </c>
      <c r="E29" s="7">
        <v>470</v>
      </c>
      <c r="F29" s="7">
        <v>5300</v>
      </c>
      <c r="G29" s="5">
        <v>11.276595744680851</v>
      </c>
      <c r="H29" s="7">
        <v>484</v>
      </c>
      <c r="I29" s="7">
        <v>5680</v>
      </c>
      <c r="J29" s="5">
        <f t="shared" si="0"/>
        <v>11.735537190082646</v>
      </c>
      <c r="K29" s="7">
        <v>4888</v>
      </c>
      <c r="L29" s="7">
        <v>38549</v>
      </c>
      <c r="M29" s="5">
        <f t="shared" si="1"/>
        <v>7.8864566284779052</v>
      </c>
      <c r="N29" s="7">
        <v>6252</v>
      </c>
      <c r="O29" s="7">
        <v>48104</v>
      </c>
      <c r="P29" s="4">
        <f t="shared" si="2"/>
        <v>7.6941778630838131</v>
      </c>
    </row>
    <row r="30" spans="1:16" x14ac:dyDescent="0.25">
      <c r="A30" s="3" t="s">
        <v>12</v>
      </c>
      <c r="B30" s="7">
        <v>10</v>
      </c>
      <c r="C30" s="7">
        <v>68</v>
      </c>
      <c r="D30" s="5">
        <v>6.8</v>
      </c>
      <c r="E30" s="7">
        <v>10</v>
      </c>
      <c r="F30" s="7">
        <v>68</v>
      </c>
      <c r="G30" s="5">
        <v>6.8</v>
      </c>
      <c r="H30" s="7">
        <v>10</v>
      </c>
      <c r="I30" s="7">
        <v>6</v>
      </c>
      <c r="J30" s="5">
        <f t="shared" si="0"/>
        <v>0.6</v>
      </c>
      <c r="K30" s="7">
        <v>33</v>
      </c>
      <c r="L30" s="7">
        <v>167</v>
      </c>
      <c r="M30" s="5">
        <f t="shared" si="1"/>
        <v>5.0606060606060606</v>
      </c>
      <c r="N30" s="7">
        <v>18</v>
      </c>
      <c r="O30" s="7">
        <v>96</v>
      </c>
      <c r="P30" s="4">
        <f t="shared" si="2"/>
        <v>5.333333333333333</v>
      </c>
    </row>
    <row r="31" spans="1:16" x14ac:dyDescent="0.25">
      <c r="A31" s="3" t="s">
        <v>13</v>
      </c>
      <c r="B31" s="7">
        <v>165</v>
      </c>
      <c r="C31" s="7">
        <f>B31*9</f>
        <v>1485</v>
      </c>
      <c r="D31" s="5">
        <f>C31/B31</f>
        <v>9</v>
      </c>
      <c r="E31" s="7">
        <v>146.5</v>
      </c>
      <c r="F31" s="7">
        <v>1132.5999999999999</v>
      </c>
      <c r="G31" s="5">
        <v>7.731058020477815</v>
      </c>
      <c r="H31" s="7">
        <v>137</v>
      </c>
      <c r="I31" s="7">
        <v>1035</v>
      </c>
      <c r="J31" s="5">
        <f t="shared" si="0"/>
        <v>7.554744525547445</v>
      </c>
      <c r="K31" s="7">
        <v>390</v>
      </c>
      <c r="L31" s="7">
        <v>1900</v>
      </c>
      <c r="M31" s="5">
        <f t="shared" si="1"/>
        <v>4.8717948717948714</v>
      </c>
      <c r="N31" s="7">
        <v>300</v>
      </c>
      <c r="O31" s="7">
        <v>630</v>
      </c>
      <c r="P31" s="4">
        <f t="shared" si="2"/>
        <v>2.1</v>
      </c>
    </row>
    <row r="32" spans="1:16" x14ac:dyDescent="0.25">
      <c r="A32" s="3" t="s">
        <v>14</v>
      </c>
      <c r="B32" s="7">
        <v>21038</v>
      </c>
      <c r="C32" s="7">
        <v>249142.7</v>
      </c>
      <c r="D32" s="5">
        <v>11.842508793611561</v>
      </c>
      <c r="E32" s="7">
        <v>15240</v>
      </c>
      <c r="F32" s="7">
        <v>159539</v>
      </c>
      <c r="G32" s="5">
        <v>10.468438320209973</v>
      </c>
      <c r="H32" s="7">
        <v>14916</v>
      </c>
      <c r="I32" s="7">
        <v>157503.5</v>
      </c>
      <c r="J32" s="5">
        <f t="shared" si="0"/>
        <v>10.559365781710914</v>
      </c>
      <c r="K32" s="7">
        <v>16120</v>
      </c>
      <c r="L32" s="7">
        <v>129047</v>
      </c>
      <c r="M32" s="5">
        <f t="shared" si="1"/>
        <v>8.0053970223325059</v>
      </c>
      <c r="N32" s="7">
        <v>15447</v>
      </c>
      <c r="O32" s="7">
        <v>80608</v>
      </c>
      <c r="P32" s="4">
        <f t="shared" si="2"/>
        <v>5.2183595520165724</v>
      </c>
    </row>
    <row r="33" spans="1:16" x14ac:dyDescent="0.25">
      <c r="A33" s="3" t="s">
        <v>15</v>
      </c>
      <c r="B33" s="7">
        <v>7740.5</v>
      </c>
      <c r="C33" s="7">
        <v>27552.6</v>
      </c>
      <c r="D33" s="5">
        <v>3.5595374975776757</v>
      </c>
      <c r="E33" s="7">
        <v>7918</v>
      </c>
      <c r="F33" s="7">
        <v>24949.1</v>
      </c>
      <c r="G33" s="5">
        <v>3.150934579439252</v>
      </c>
      <c r="H33" s="7">
        <v>7294</v>
      </c>
      <c r="I33" s="7">
        <v>27765.3</v>
      </c>
      <c r="J33" s="5">
        <f t="shared" si="0"/>
        <v>3.8065944612009872</v>
      </c>
      <c r="K33" s="7">
        <v>7002</v>
      </c>
      <c r="L33" s="7">
        <v>48032</v>
      </c>
      <c r="M33" s="5">
        <f t="shared" si="1"/>
        <v>6.8597543558983149</v>
      </c>
      <c r="N33" s="7">
        <v>7045</v>
      </c>
      <c r="O33" s="7">
        <v>26963</v>
      </c>
      <c r="P33" s="4">
        <f t="shared" si="2"/>
        <v>3.8272533711852379</v>
      </c>
    </row>
    <row r="34" spans="1:16" x14ac:dyDescent="0.25">
      <c r="A34" s="3" t="s">
        <v>16</v>
      </c>
      <c r="B34" s="7">
        <v>128</v>
      </c>
      <c r="C34" s="7">
        <v>1280</v>
      </c>
      <c r="D34" s="5">
        <v>10</v>
      </c>
      <c r="E34" s="7">
        <v>127</v>
      </c>
      <c r="F34" s="7">
        <v>1270</v>
      </c>
      <c r="G34" s="5">
        <v>10</v>
      </c>
      <c r="H34" s="7">
        <v>94</v>
      </c>
      <c r="I34" s="7">
        <v>940</v>
      </c>
      <c r="J34" s="5">
        <f t="shared" si="0"/>
        <v>10</v>
      </c>
      <c r="K34" s="7">
        <v>106</v>
      </c>
      <c r="L34" s="7">
        <v>547</v>
      </c>
      <c r="M34" s="5">
        <f t="shared" si="1"/>
        <v>5.1603773584905657</v>
      </c>
      <c r="N34" s="7">
        <v>128</v>
      </c>
      <c r="O34" s="7">
        <v>645</v>
      </c>
      <c r="P34" s="4">
        <f t="shared" si="2"/>
        <v>5.0390625</v>
      </c>
    </row>
    <row r="35" spans="1:16" x14ac:dyDescent="0.25">
      <c r="A35" s="3" t="s">
        <v>17</v>
      </c>
      <c r="B35" s="7">
        <v>13674.5</v>
      </c>
      <c r="C35" s="7">
        <f>B35*D35</f>
        <v>154530.2731097583</v>
      </c>
      <c r="D35" s="5">
        <v>11.300615972047117</v>
      </c>
      <c r="E35" s="7">
        <v>27761</v>
      </c>
      <c r="F35" s="7">
        <v>313716.40000000002</v>
      </c>
      <c r="G35" s="5">
        <v>11.300615972047117</v>
      </c>
      <c r="H35" s="7">
        <v>34744.300000000003</v>
      </c>
      <c r="I35" s="7">
        <v>361027.4</v>
      </c>
      <c r="J35" s="5">
        <f t="shared" si="0"/>
        <v>10.390982117930134</v>
      </c>
      <c r="K35" s="7">
        <v>31274</v>
      </c>
      <c r="L35" s="7">
        <v>212235</v>
      </c>
      <c r="M35" s="5">
        <f t="shared" si="1"/>
        <v>6.7863081153673974</v>
      </c>
      <c r="N35" s="7">
        <v>30501</v>
      </c>
      <c r="O35" s="7">
        <v>225479</v>
      </c>
      <c r="P35" s="4">
        <f t="shared" si="2"/>
        <v>7.3925117209271827</v>
      </c>
    </row>
    <row r="36" spans="1:16" x14ac:dyDescent="0.25">
      <c r="A36" s="3" t="s">
        <v>18</v>
      </c>
      <c r="B36" s="7">
        <v>293.10000000000002</v>
      </c>
      <c r="C36" s="7">
        <f>B36*D36</f>
        <v>2637.9</v>
      </c>
      <c r="D36" s="5">
        <v>9</v>
      </c>
      <c r="E36" s="7">
        <v>360.7</v>
      </c>
      <c r="F36" s="7">
        <f>E36*9</f>
        <v>3246.2999999999997</v>
      </c>
      <c r="G36" s="5">
        <v>9</v>
      </c>
      <c r="H36" s="7">
        <v>384.3</v>
      </c>
      <c r="I36" s="7">
        <f>H36*11</f>
        <v>4227.3</v>
      </c>
      <c r="J36" s="5">
        <f t="shared" si="0"/>
        <v>11</v>
      </c>
      <c r="K36" s="7">
        <v>634</v>
      </c>
      <c r="L36" s="7">
        <v>4436</v>
      </c>
      <c r="M36" s="5">
        <f t="shared" si="1"/>
        <v>6.9968454258675079</v>
      </c>
      <c r="N36" s="7">
        <v>641</v>
      </c>
      <c r="O36" s="7">
        <v>4297</v>
      </c>
      <c r="P36" s="4">
        <f t="shared" si="2"/>
        <v>6.7035881435257414</v>
      </c>
    </row>
    <row r="37" spans="1:16" x14ac:dyDescent="0.25">
      <c r="A37" s="3" t="s">
        <v>19</v>
      </c>
      <c r="B37" s="7">
        <v>7373.5</v>
      </c>
      <c r="C37" s="7">
        <f>B37*D37</f>
        <v>75114.665233532171</v>
      </c>
      <c r="D37" s="5">
        <v>10.187111308541693</v>
      </c>
      <c r="E37" s="7">
        <v>7879</v>
      </c>
      <c r="F37" s="7">
        <v>80264.25</v>
      </c>
      <c r="G37" s="5">
        <v>10.187111308541693</v>
      </c>
      <c r="H37" s="7">
        <v>10173</v>
      </c>
      <c r="I37" s="7">
        <v>82402.33</v>
      </c>
      <c r="J37" s="5">
        <f t="shared" si="0"/>
        <v>8.100101248402634</v>
      </c>
      <c r="K37" s="7">
        <v>13733</v>
      </c>
      <c r="L37" s="7">
        <v>61783</v>
      </c>
      <c r="M37" s="5">
        <f t="shared" si="1"/>
        <v>4.4988713318284423</v>
      </c>
      <c r="N37" s="7">
        <v>13152</v>
      </c>
      <c r="O37" s="7">
        <v>76222</v>
      </c>
      <c r="P37" s="4">
        <f t="shared" si="2"/>
        <v>5.7954683698296838</v>
      </c>
    </row>
    <row r="38" spans="1:16" x14ac:dyDescent="0.25">
      <c r="A38" s="3" t="s">
        <v>20</v>
      </c>
      <c r="B38" s="7">
        <v>26</v>
      </c>
      <c r="C38" s="7">
        <v>238</v>
      </c>
      <c r="D38" s="5">
        <v>9.1538461538461533</v>
      </c>
      <c r="E38" s="7">
        <v>34</v>
      </c>
      <c r="F38" s="7">
        <v>286</v>
      </c>
      <c r="G38" s="5">
        <v>8.4117647058823533</v>
      </c>
      <c r="H38" s="7">
        <v>41</v>
      </c>
      <c r="I38" s="7">
        <v>245.5</v>
      </c>
      <c r="J38" s="5">
        <f t="shared" si="0"/>
        <v>5.9878048780487809</v>
      </c>
      <c r="K38" s="7">
        <v>15</v>
      </c>
      <c r="L38" s="7">
        <v>89</v>
      </c>
      <c r="M38" s="5">
        <f t="shared" si="1"/>
        <v>5.9333333333333336</v>
      </c>
      <c r="N38" s="7">
        <v>23</v>
      </c>
      <c r="O38" s="7">
        <v>136</v>
      </c>
      <c r="P38" s="4">
        <f t="shared" si="2"/>
        <v>5.9130434782608692</v>
      </c>
    </row>
    <row r="39" spans="1:16" x14ac:dyDescent="0.25">
      <c r="A39" s="3" t="s">
        <v>21</v>
      </c>
      <c r="B39" s="7">
        <v>18915</v>
      </c>
      <c r="C39" s="7">
        <v>240838.22500000001</v>
      </c>
      <c r="D39" s="5">
        <v>12.732657943431139</v>
      </c>
      <c r="E39" s="7">
        <v>19961</v>
      </c>
      <c r="F39" s="7">
        <v>272520</v>
      </c>
      <c r="G39" s="5">
        <v>13.65262261409749</v>
      </c>
      <c r="H39" s="7">
        <v>22270</v>
      </c>
      <c r="I39" s="7">
        <v>293410</v>
      </c>
      <c r="J39" s="5">
        <f t="shared" si="0"/>
        <v>13.175123484508307</v>
      </c>
      <c r="K39" s="7">
        <v>36023</v>
      </c>
      <c r="L39" s="7">
        <v>271045</v>
      </c>
      <c r="M39" s="5">
        <f t="shared" si="1"/>
        <v>7.5242206368153681</v>
      </c>
      <c r="N39" s="7">
        <v>34155</v>
      </c>
      <c r="O39" s="7">
        <v>248290</v>
      </c>
      <c r="P39" s="4">
        <f t="shared" si="2"/>
        <v>7.2695066608110084</v>
      </c>
    </row>
    <row r="40" spans="1:16" x14ac:dyDescent="0.25">
      <c r="A40" s="3" t="s">
        <v>22</v>
      </c>
      <c r="B40" s="7">
        <v>7740.5</v>
      </c>
      <c r="C40" s="7">
        <v>27552.6</v>
      </c>
      <c r="D40" s="5">
        <v>3.5595374975776757</v>
      </c>
      <c r="E40" s="7">
        <v>7918</v>
      </c>
      <c r="F40" s="7">
        <v>24949.1</v>
      </c>
      <c r="G40" s="5">
        <v>3.150934579439252</v>
      </c>
      <c r="H40" s="7">
        <v>7294</v>
      </c>
      <c r="I40" s="7">
        <v>27765.3</v>
      </c>
      <c r="J40" s="5">
        <f t="shared" si="0"/>
        <v>3.8065944612009872</v>
      </c>
      <c r="K40" s="7">
        <v>16510</v>
      </c>
      <c r="L40" s="7">
        <v>93927</v>
      </c>
      <c r="M40" s="5">
        <f t="shared" si="1"/>
        <v>5.689097516656572</v>
      </c>
      <c r="N40" s="7">
        <v>15087</v>
      </c>
      <c r="O40" s="7">
        <v>77533</v>
      </c>
      <c r="P40" s="4">
        <f t="shared" si="2"/>
        <v>5.1390601179823685</v>
      </c>
    </row>
    <row r="41" spans="1:16" x14ac:dyDescent="0.25">
      <c r="A41" s="3" t="s">
        <v>23</v>
      </c>
      <c r="B41" s="7">
        <v>350</v>
      </c>
      <c r="C41" s="7">
        <f>B41*9</f>
        <v>3150</v>
      </c>
      <c r="D41" s="5">
        <v>9</v>
      </c>
      <c r="E41" s="7">
        <v>480</v>
      </c>
      <c r="F41" s="7">
        <f>E41*7</f>
        <v>3360</v>
      </c>
      <c r="G41" s="5">
        <f>F41/E41</f>
        <v>7</v>
      </c>
      <c r="H41" s="7">
        <v>560</v>
      </c>
      <c r="I41" s="7">
        <f>H41*8</f>
        <v>4480</v>
      </c>
      <c r="J41" s="5">
        <f t="shared" si="0"/>
        <v>8</v>
      </c>
      <c r="K41" s="7">
        <v>720</v>
      </c>
      <c r="L41" s="7">
        <v>5960</v>
      </c>
      <c r="M41" s="5">
        <f t="shared" si="1"/>
        <v>8.2777777777777786</v>
      </c>
      <c r="N41" s="7">
        <v>400</v>
      </c>
      <c r="O41" s="7">
        <v>3500</v>
      </c>
      <c r="P41" s="4">
        <f t="shared" si="2"/>
        <v>8.75</v>
      </c>
    </row>
    <row r="42" spans="1:16" x14ac:dyDescent="0.25">
      <c r="A42" s="3" t="s">
        <v>24</v>
      </c>
      <c r="B42" s="7">
        <v>26</v>
      </c>
      <c r="C42" s="7">
        <v>168</v>
      </c>
      <c r="D42" s="5">
        <f>C42/B42</f>
        <v>6.4615384615384617</v>
      </c>
      <c r="E42" s="7">
        <v>32</v>
      </c>
      <c r="F42" s="7">
        <f>E42*8</f>
        <v>256</v>
      </c>
      <c r="G42" s="5">
        <f>F42/E42</f>
        <v>8</v>
      </c>
      <c r="H42" s="7">
        <v>37</v>
      </c>
      <c r="I42" s="7">
        <v>282</v>
      </c>
      <c r="J42" s="5">
        <f t="shared" si="0"/>
        <v>7.6216216216216219</v>
      </c>
      <c r="K42" s="7">
        <v>33</v>
      </c>
      <c r="L42" s="7">
        <v>195</v>
      </c>
      <c r="M42" s="5">
        <f t="shared" si="1"/>
        <v>5.9090909090909092</v>
      </c>
      <c r="N42" s="7">
        <v>22</v>
      </c>
      <c r="O42" s="7">
        <v>110</v>
      </c>
      <c r="P42" s="4">
        <f t="shared" si="2"/>
        <v>5</v>
      </c>
    </row>
    <row r="43" spans="1:16" x14ac:dyDescent="0.25">
      <c r="A43" s="3" t="s">
        <v>25</v>
      </c>
      <c r="B43" s="7">
        <v>59</v>
      </c>
      <c r="C43" s="7">
        <v>522.5</v>
      </c>
      <c r="D43" s="5">
        <v>8.8559322033898304</v>
      </c>
      <c r="E43" s="7">
        <v>34</v>
      </c>
      <c r="F43" s="7">
        <v>280</v>
      </c>
      <c r="G43" s="5">
        <v>8.235294117647058</v>
      </c>
      <c r="H43" s="7">
        <v>42</v>
      </c>
      <c r="I43" s="7">
        <v>365</v>
      </c>
      <c r="J43" s="5">
        <f t="shared" si="0"/>
        <v>8.6904761904761898</v>
      </c>
      <c r="K43" s="7">
        <v>92</v>
      </c>
      <c r="L43" s="7">
        <v>497</v>
      </c>
      <c r="M43" s="5">
        <f t="shared" si="1"/>
        <v>5.4021739130434785</v>
      </c>
      <c r="N43" s="7">
        <v>61</v>
      </c>
      <c r="O43" s="7">
        <v>285</v>
      </c>
      <c r="P43" s="4">
        <f t="shared" si="2"/>
        <v>4.6721311475409832</v>
      </c>
    </row>
    <row r="44" spans="1:16" x14ac:dyDescent="0.25">
      <c r="A44" s="3" t="s">
        <v>26</v>
      </c>
      <c r="B44" s="7">
        <v>138</v>
      </c>
      <c r="C44" s="7">
        <v>1720</v>
      </c>
      <c r="D44" s="5">
        <v>12.463768115942029</v>
      </c>
      <c r="E44" s="7">
        <v>110</v>
      </c>
      <c r="F44" s="7">
        <v>1327.5</v>
      </c>
      <c r="G44" s="5">
        <v>12.068181818181818</v>
      </c>
      <c r="H44" s="7">
        <v>87</v>
      </c>
      <c r="I44" s="7">
        <f>H44*10</f>
        <v>870</v>
      </c>
      <c r="J44" s="5">
        <f t="shared" si="0"/>
        <v>10</v>
      </c>
      <c r="K44" s="7">
        <v>2943</v>
      </c>
      <c r="L44" s="7">
        <v>12883</v>
      </c>
      <c r="M44" s="5">
        <f t="shared" si="1"/>
        <v>4.3775059463132857</v>
      </c>
      <c r="N44" s="7">
        <v>1739</v>
      </c>
      <c r="O44" s="7">
        <v>10040</v>
      </c>
      <c r="P44" s="4">
        <f t="shared" si="2"/>
        <v>5.7734330074755604</v>
      </c>
    </row>
    <row r="45" spans="1:16" x14ac:dyDescent="0.25">
      <c r="A45" s="3" t="s">
        <v>27</v>
      </c>
      <c r="B45" s="7">
        <v>322</v>
      </c>
      <c r="C45" s="7">
        <v>3220</v>
      </c>
      <c r="D45" s="5">
        <v>10</v>
      </c>
      <c r="E45" s="7">
        <v>1215</v>
      </c>
      <c r="F45" s="7">
        <v>12150</v>
      </c>
      <c r="G45" s="5">
        <v>10</v>
      </c>
      <c r="H45" s="7">
        <v>1132</v>
      </c>
      <c r="I45" s="7">
        <f>H45*10</f>
        <v>11320</v>
      </c>
      <c r="J45" s="5">
        <f t="shared" si="0"/>
        <v>10</v>
      </c>
      <c r="K45" s="7">
        <v>1198</v>
      </c>
      <c r="L45" s="7">
        <v>8914</v>
      </c>
      <c r="M45" s="5">
        <f t="shared" si="1"/>
        <v>7.4407345575959933</v>
      </c>
      <c r="N45" s="7">
        <v>1429</v>
      </c>
      <c r="O45" s="7">
        <v>9571</v>
      </c>
      <c r="P45" s="4">
        <f t="shared" si="2"/>
        <v>6.697690692792162</v>
      </c>
    </row>
    <row r="46" spans="1:16" x14ac:dyDescent="0.25">
      <c r="A46" s="3" t="s">
        <v>28</v>
      </c>
      <c r="B46" s="7">
        <v>1850</v>
      </c>
      <c r="C46" s="7">
        <f>B46*12</f>
        <v>22200</v>
      </c>
      <c r="D46" s="5">
        <f>C46/B46</f>
        <v>12</v>
      </c>
      <c r="E46" s="7">
        <v>1920</v>
      </c>
      <c r="F46" s="7">
        <f>E46*10</f>
        <v>19200</v>
      </c>
      <c r="G46" s="5">
        <f>F46/E46</f>
        <v>10</v>
      </c>
      <c r="H46" s="7">
        <v>2005</v>
      </c>
      <c r="I46" s="7">
        <f>H46*8</f>
        <v>16040</v>
      </c>
      <c r="J46" s="5">
        <f t="shared" si="0"/>
        <v>8</v>
      </c>
      <c r="K46" s="7">
        <v>2132</v>
      </c>
      <c r="L46" s="7">
        <v>18132</v>
      </c>
      <c r="M46" s="5">
        <f t="shared" si="1"/>
        <v>8.5046904315197001</v>
      </c>
      <c r="N46" s="7">
        <v>1289</v>
      </c>
      <c r="O46" s="7">
        <v>6634</v>
      </c>
      <c r="P46" s="4">
        <f t="shared" si="2"/>
        <v>5.146625290923196</v>
      </c>
    </row>
    <row r="47" spans="1:16" x14ac:dyDescent="0.25">
      <c r="A47" s="1" t="s">
        <v>29</v>
      </c>
      <c r="B47" s="8">
        <f>SUM(B18:B46)</f>
        <v>122376.15000000001</v>
      </c>
      <c r="C47" s="8">
        <f>SUM(C18:C46)</f>
        <v>1230238.6633432906</v>
      </c>
      <c r="D47" s="6">
        <f>C47/B47</f>
        <v>10.052928314408408</v>
      </c>
      <c r="E47" s="8">
        <f>SUM(E18:E46)</f>
        <v>129102.2</v>
      </c>
      <c r="F47" s="8">
        <f>SUM(F18:F46)</f>
        <v>1380442</v>
      </c>
      <c r="G47" s="6">
        <f>F47/E47</f>
        <v>10.692629560146923</v>
      </c>
      <c r="H47" s="8">
        <f>SUM(H18:H46)</f>
        <v>136233.32</v>
      </c>
      <c r="I47" s="8">
        <f>SUM(I18:I46)</f>
        <v>1367752.246</v>
      </c>
      <c r="J47" s="6">
        <f>I47/H47</f>
        <v>10.039777684343301</v>
      </c>
      <c r="K47" s="8">
        <f>SUM(K18:K46)</f>
        <v>176582</v>
      </c>
      <c r="L47" s="8">
        <f>SUM(L18:L46)</f>
        <v>1177262</v>
      </c>
      <c r="M47" s="6">
        <f>L47/K47</f>
        <v>6.666942270446591</v>
      </c>
      <c r="N47" s="8">
        <f>SUM(N18:N46)</f>
        <v>171164</v>
      </c>
      <c r="O47" s="8">
        <f>SUM(O18:O46)</f>
        <v>1149937</v>
      </c>
      <c r="P47" s="6">
        <f>O47/N47</f>
        <v>6.7183344628543384</v>
      </c>
    </row>
  </sheetData>
  <mergeCells count="5">
    <mergeCell ref="B16:D16"/>
    <mergeCell ref="E16:G16"/>
    <mergeCell ref="H16:J16"/>
    <mergeCell ref="K16:M16"/>
    <mergeCell ref="N16:P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2018-01-23T18:16:27Z</dcterms:created>
  <dcterms:modified xsi:type="dcterms:W3CDTF">2018-01-25T08:29:32Z</dcterms:modified>
</cp:coreProperties>
</file>