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B47" i="1"/>
  <c r="I42" i="1"/>
  <c r="J42" i="1" s="1"/>
  <c r="G42" i="1"/>
  <c r="F42" i="1"/>
  <c r="C42" i="1"/>
  <c r="D42" i="1" s="1"/>
  <c r="J40" i="1"/>
  <c r="I40" i="1"/>
  <c r="F40" i="1"/>
  <c r="G40" i="1" s="1"/>
  <c r="D40" i="1"/>
  <c r="C40" i="1"/>
  <c r="I28" i="1"/>
  <c r="J28" i="1" s="1"/>
  <c r="G28" i="1"/>
  <c r="F28" i="1"/>
  <c r="C28" i="1"/>
  <c r="D28" i="1" s="1"/>
</calcChain>
</file>

<file path=xl/sharedStrings.xml><?xml version="1.0" encoding="utf-8"?>
<sst xmlns="http://schemas.openxmlformats.org/spreadsheetml/2006/main" count="59" uniqueCount="47">
  <si>
    <t> County</t>
  </si>
  <si>
    <t xml:space="preserve"> Meru </t>
  </si>
  <si>
    <t xml:space="preserve"> Nyandarua </t>
  </si>
  <si>
    <t xml:space="preserve"> Kiambu </t>
  </si>
  <si>
    <t xml:space="preserve"> Bungoma </t>
  </si>
  <si>
    <t xml:space="preserve"> Kisii </t>
  </si>
  <si>
    <t xml:space="preserve"> Bomet </t>
  </si>
  <si>
    <t xml:space="preserve"> Nakuru </t>
  </si>
  <si>
    <t xml:space="preserve"> Narok </t>
  </si>
  <si>
    <t xml:space="preserve"> Elgeyo Marakwet </t>
  </si>
  <si>
    <t xml:space="preserve"> Uasin Gishu </t>
  </si>
  <si>
    <t xml:space="preserve"> Nyamira </t>
  </si>
  <si>
    <t xml:space="preserve"> Kericho </t>
  </si>
  <si>
    <t xml:space="preserve"> Tranzoia </t>
  </si>
  <si>
    <t xml:space="preserve"> Kirinyaga </t>
  </si>
  <si>
    <t xml:space="preserve"> Nandi </t>
  </si>
  <si>
    <t xml:space="preserve"> Makueni </t>
  </si>
  <si>
    <t xml:space="preserve"> Muranga </t>
  </si>
  <si>
    <t xml:space="preserve"> Vihiga </t>
  </si>
  <si>
    <t xml:space="preserve"> Laikipia </t>
  </si>
  <si>
    <t xml:space="preserve"> Machakos </t>
  </si>
  <si>
    <t xml:space="preserve"> Kakamega </t>
  </si>
  <si>
    <t xml:space="preserve"> Busia </t>
  </si>
  <si>
    <t xml:space="preserve"> Baringo </t>
  </si>
  <si>
    <t xml:space="preserve"> Embu </t>
  </si>
  <si>
    <t xml:space="preserve"> Homabay </t>
  </si>
  <si>
    <t xml:space="preserve"> Migori </t>
  </si>
  <si>
    <t xml:space="preserve"> Total </t>
  </si>
  <si>
    <t xml:space="preserve">Tharaka Nithi </t>
  </si>
  <si>
    <t>Harvested Area (HA)</t>
  </si>
  <si>
    <t>Production (MT)</t>
  </si>
  <si>
    <t>Value (Ksh)</t>
  </si>
  <si>
    <t>KENYA CABBAGES PRODUCTION BY COUNTIES</t>
  </si>
  <si>
    <r>
      <t xml:space="preserve">·    </t>
    </r>
    <r>
      <rPr>
        <b/>
        <sz val="11"/>
        <rFont val="Arial"/>
        <family val="2"/>
      </rPr>
      <t xml:space="preserve">Responsible Agency: </t>
    </r>
    <r>
      <rPr>
        <sz val="11"/>
        <rFont val="Arial"/>
        <family val="2"/>
      </rPr>
      <t>Horticultural crops Directorate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</si>
  <si>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</si>
  <si>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</si>
  <si>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Value in Kenya Shillings (Ksh)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</si>
  <si>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</si>
  <si>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</si>
  <si>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</si>
  <si>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Kenya Cabbages production and value by Counties</t>
  </si>
  <si>
    <t xml:space="preserve">West Pokot </t>
  </si>
  <si>
    <t>Kitui</t>
  </si>
  <si>
    <t>Nyeri</t>
  </si>
  <si>
    <t>Taita Taveta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</si>
  <si>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Value of Cabbages in Kenya by Counties</t>
    </r>
  </si>
  <si>
    <r>
      <t xml:space="preserve">              </t>
    </r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Estimates by field extension experts and from growers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</si>
</sst>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Book Antiqua"/>
      <family val="1"/>
    </font>
    <font>
      <b/>
      <sz val="9"/>
      <color rgb="FF000000"/>
      <name val="Book Antiqua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indent="4"/>
    </xf>
    <xf numFmtId="0" fontId="7" fillId="0" borderId="0" xfId="0" applyFont="1"/>
    <xf numFmtId="0" fontId="9" fillId="0" borderId="0" xfId="0" applyFont="1" applyAlignment="1">
      <alignment horizontal="left" vertical="center" indent="4"/>
    </xf>
    <xf numFmtId="0" fontId="1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4" fontId="1" fillId="0" borderId="1" xfId="1" applyNumberFormat="1" applyFont="1" applyBorder="1" applyAlignment="1">
      <alignment vertical="top" wrapText="1"/>
    </xf>
    <xf numFmtId="164" fontId="12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top" wrapText="1"/>
    </xf>
    <xf numFmtId="164" fontId="2" fillId="2" borderId="1" xfId="1" applyNumberFormat="1" applyFont="1" applyFill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D10" sqref="D10"/>
    </sheetView>
  </sheetViews>
  <sheetFormatPr defaultRowHeight="15" x14ac:dyDescent="0.25"/>
  <cols>
    <col min="1" max="1" width="15.28515625" style="2" customWidth="1"/>
    <col min="2" max="2" width="9.28515625" style="2" bestFit="1" customWidth="1"/>
    <col min="3" max="3" width="12.140625" style="2" customWidth="1"/>
    <col min="4" max="4" width="14.7109375" style="2" customWidth="1"/>
    <col min="5" max="5" width="9.28515625" style="2" bestFit="1" customWidth="1"/>
    <col min="6" max="6" width="11.5703125" style="2" customWidth="1"/>
    <col min="7" max="7" width="17.5703125" style="2" customWidth="1"/>
    <col min="8" max="8" width="9.28515625" style="2" bestFit="1" customWidth="1"/>
    <col min="9" max="10" width="13.28515625" style="2" customWidth="1"/>
    <col min="11" max="11" width="9.5703125" bestFit="1" customWidth="1"/>
    <col min="12" max="12" width="11.140625" customWidth="1"/>
    <col min="13" max="13" width="14.42578125" customWidth="1"/>
    <col min="14" max="14" width="9.5703125" bestFit="1" customWidth="1"/>
    <col min="15" max="15" width="11.5703125" bestFit="1" customWidth="1"/>
    <col min="16" max="16" width="14.7109375" customWidth="1"/>
  </cols>
  <sheetData>
    <row r="1" spans="1:16" s="4" customFormat="1" ht="15.75" x14ac:dyDescent="0.25">
      <c r="C1" s="5" t="s">
        <v>40</v>
      </c>
    </row>
    <row r="2" spans="1:16" x14ac:dyDescent="0.25">
      <c r="A2"/>
      <c r="B2"/>
      <c r="C2"/>
      <c r="D2"/>
      <c r="E2"/>
      <c r="F2"/>
      <c r="G2"/>
      <c r="H2"/>
      <c r="I2"/>
      <c r="J2"/>
    </row>
    <row r="3" spans="1:16" s="6" customFormat="1" x14ac:dyDescent="0.2">
      <c r="B3" s="7" t="s">
        <v>45</v>
      </c>
      <c r="C3" s="8"/>
      <c r="D3" s="8"/>
      <c r="E3" s="8"/>
      <c r="F3" s="8"/>
      <c r="G3" s="8"/>
      <c r="H3" s="8"/>
      <c r="I3" s="8"/>
    </row>
    <row r="4" spans="1:16" x14ac:dyDescent="0.25">
      <c r="A4"/>
      <c r="B4" s="23" t="s">
        <v>46</v>
      </c>
      <c r="C4" s="8"/>
      <c r="D4" s="8"/>
      <c r="E4" s="8"/>
      <c r="F4" s="8"/>
      <c r="G4" s="8"/>
      <c r="H4" s="8"/>
      <c r="I4" s="8"/>
      <c r="J4"/>
    </row>
    <row r="5" spans="1:16" x14ac:dyDescent="0.25">
      <c r="A5"/>
      <c r="B5" s="9" t="s">
        <v>33</v>
      </c>
      <c r="C5" s="8"/>
      <c r="D5" s="8"/>
      <c r="E5" s="8"/>
      <c r="F5" s="8"/>
      <c r="G5" s="8"/>
      <c r="H5" s="8"/>
      <c r="I5" s="8"/>
      <c r="J5"/>
    </row>
    <row r="6" spans="1:16" x14ac:dyDescent="0.25">
      <c r="A6"/>
      <c r="B6" s="9" t="s">
        <v>34</v>
      </c>
      <c r="C6" s="8"/>
      <c r="D6" s="8"/>
      <c r="E6" s="8"/>
      <c r="F6" s="8"/>
      <c r="G6" s="8"/>
      <c r="H6" s="8"/>
      <c r="I6" s="8"/>
      <c r="J6"/>
    </row>
    <row r="7" spans="1:16" x14ac:dyDescent="0.25">
      <c r="A7"/>
      <c r="B7" s="9" t="s">
        <v>35</v>
      </c>
      <c r="C7" s="8"/>
      <c r="D7" s="8"/>
      <c r="E7" s="8"/>
      <c r="F7" s="8"/>
      <c r="G7" s="8"/>
      <c r="H7" s="8"/>
      <c r="I7" s="8"/>
      <c r="J7"/>
    </row>
    <row r="8" spans="1:16" x14ac:dyDescent="0.25">
      <c r="A8"/>
      <c r="B8" s="9" t="s">
        <v>36</v>
      </c>
      <c r="C8" s="8"/>
      <c r="D8" s="8"/>
      <c r="E8" s="8"/>
      <c r="F8" s="8"/>
      <c r="G8" s="8"/>
      <c r="H8" s="8"/>
      <c r="I8" s="8"/>
      <c r="J8"/>
    </row>
    <row r="9" spans="1:16" x14ac:dyDescent="0.25">
      <c r="A9"/>
      <c r="B9" s="9" t="s">
        <v>37</v>
      </c>
      <c r="C9" s="8"/>
      <c r="D9" s="8"/>
      <c r="E9" s="8"/>
      <c r="F9" s="8"/>
      <c r="G9" s="8"/>
      <c r="H9" s="8"/>
      <c r="I9" s="8"/>
      <c r="J9"/>
    </row>
    <row r="10" spans="1:16" x14ac:dyDescent="0.25">
      <c r="A10"/>
      <c r="B10" s="9" t="s">
        <v>38</v>
      </c>
      <c r="C10" s="8"/>
      <c r="D10" s="8"/>
      <c r="E10" s="8"/>
      <c r="F10" s="8"/>
      <c r="G10" s="8"/>
      <c r="H10" s="8"/>
      <c r="I10" s="8"/>
      <c r="J10"/>
    </row>
    <row r="11" spans="1:16" x14ac:dyDescent="0.25">
      <c r="A11"/>
      <c r="B11" s="9" t="s">
        <v>39</v>
      </c>
      <c r="C11" s="8"/>
      <c r="D11" s="8"/>
      <c r="E11" s="8"/>
      <c r="F11" s="8"/>
      <c r="G11" s="8"/>
      <c r="H11" s="8"/>
      <c r="I11" s="8"/>
      <c r="J11"/>
    </row>
    <row r="13" spans="1:16" ht="19.5" customHeight="1" x14ac:dyDescent="0.25">
      <c r="A13" s="21" t="s">
        <v>32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6" x14ac:dyDescent="0.25">
      <c r="A14" s="3"/>
      <c r="B14" s="18">
        <v>2012</v>
      </c>
      <c r="C14" s="19"/>
      <c r="D14" s="20"/>
      <c r="E14" s="18">
        <v>2013</v>
      </c>
      <c r="F14" s="19"/>
      <c r="G14" s="20"/>
      <c r="H14" s="18">
        <v>2014</v>
      </c>
      <c r="I14" s="19"/>
      <c r="J14" s="19"/>
      <c r="K14" s="18">
        <v>2015</v>
      </c>
      <c r="L14" s="19"/>
      <c r="M14" s="20"/>
      <c r="N14" s="18">
        <v>2016</v>
      </c>
      <c r="O14" s="19"/>
      <c r="P14" s="19"/>
    </row>
    <row r="15" spans="1:16" ht="28.5" x14ac:dyDescent="0.25">
      <c r="A15" s="1" t="s">
        <v>0</v>
      </c>
      <c r="B15" s="12" t="s">
        <v>29</v>
      </c>
      <c r="C15" s="12" t="s">
        <v>30</v>
      </c>
      <c r="D15" s="12" t="s">
        <v>31</v>
      </c>
      <c r="E15" s="12" t="s">
        <v>29</v>
      </c>
      <c r="F15" s="12" t="s">
        <v>30</v>
      </c>
      <c r="G15" s="12" t="s">
        <v>31</v>
      </c>
      <c r="H15" s="12" t="s">
        <v>29</v>
      </c>
      <c r="I15" s="12" t="s">
        <v>30</v>
      </c>
      <c r="J15" s="12" t="s">
        <v>31</v>
      </c>
      <c r="K15" s="12" t="s">
        <v>29</v>
      </c>
      <c r="L15" s="12" t="s">
        <v>30</v>
      </c>
      <c r="M15" s="12" t="s">
        <v>31</v>
      </c>
      <c r="N15" s="12" t="s">
        <v>29</v>
      </c>
      <c r="O15" s="12" t="s">
        <v>30</v>
      </c>
      <c r="P15" s="12" t="s">
        <v>31</v>
      </c>
    </row>
    <row r="16" spans="1:16" ht="20.25" customHeight="1" x14ac:dyDescent="0.25">
      <c r="A16" s="10" t="s">
        <v>23</v>
      </c>
      <c r="B16" s="13">
        <v>62.5</v>
      </c>
      <c r="C16" s="13">
        <v>640.6</v>
      </c>
      <c r="D16" s="13">
        <v>7635000</v>
      </c>
      <c r="E16" s="13">
        <v>58.2</v>
      </c>
      <c r="F16" s="13">
        <v>673</v>
      </c>
      <c r="G16" s="13">
        <v>7638204.7999999998</v>
      </c>
      <c r="H16" s="13">
        <v>64</v>
      </c>
      <c r="I16" s="13">
        <v>740</v>
      </c>
      <c r="J16" s="13">
        <v>10675682</v>
      </c>
      <c r="K16" s="14">
        <v>50</v>
      </c>
      <c r="L16" s="14">
        <v>572</v>
      </c>
      <c r="M16" s="14">
        <v>9450000</v>
      </c>
      <c r="N16" s="14">
        <v>54</v>
      </c>
      <c r="O16" s="14">
        <v>571</v>
      </c>
      <c r="P16" s="14">
        <v>9885000</v>
      </c>
    </row>
    <row r="17" spans="1:16" x14ac:dyDescent="0.25">
      <c r="A17" s="10" t="s">
        <v>6</v>
      </c>
      <c r="B17" s="13">
        <v>1006</v>
      </c>
      <c r="C17" s="13">
        <v>27619</v>
      </c>
      <c r="D17" s="13">
        <v>282900000</v>
      </c>
      <c r="E17" s="13">
        <v>1121</v>
      </c>
      <c r="F17" s="13">
        <v>31810</v>
      </c>
      <c r="G17" s="13">
        <v>343790000</v>
      </c>
      <c r="H17" s="13">
        <v>809</v>
      </c>
      <c r="I17" s="13">
        <v>23865</v>
      </c>
      <c r="J17" s="13">
        <v>273870000</v>
      </c>
      <c r="K17" s="14">
        <v>665</v>
      </c>
      <c r="L17" s="14">
        <v>29127</v>
      </c>
      <c r="M17" s="14">
        <v>360342000</v>
      </c>
      <c r="N17" s="14">
        <v>668</v>
      </c>
      <c r="O17" s="14">
        <v>34383</v>
      </c>
      <c r="P17" s="14">
        <v>394260000</v>
      </c>
    </row>
    <row r="18" spans="1:16" x14ac:dyDescent="0.25">
      <c r="A18" s="10" t="s">
        <v>4</v>
      </c>
      <c r="B18" s="13">
        <v>994.5</v>
      </c>
      <c r="C18" s="13">
        <v>28613</v>
      </c>
      <c r="D18" s="13">
        <v>271880000</v>
      </c>
      <c r="E18" s="13">
        <v>1168</v>
      </c>
      <c r="F18" s="13">
        <v>30944</v>
      </c>
      <c r="G18" s="13">
        <v>354710000</v>
      </c>
      <c r="H18" s="13">
        <v>1298</v>
      </c>
      <c r="I18" s="13">
        <v>36379</v>
      </c>
      <c r="J18" s="13">
        <v>394680000</v>
      </c>
      <c r="K18" s="14">
        <v>1256</v>
      </c>
      <c r="L18" s="14">
        <v>34260</v>
      </c>
      <c r="M18" s="14">
        <v>666340000</v>
      </c>
      <c r="N18" s="14">
        <v>1033</v>
      </c>
      <c r="O18" s="14">
        <v>26222</v>
      </c>
      <c r="P18" s="14">
        <v>591722500</v>
      </c>
    </row>
    <row r="19" spans="1:16" x14ac:dyDescent="0.25">
      <c r="A19" s="10" t="s">
        <v>22</v>
      </c>
      <c r="B19" s="13">
        <v>16</v>
      </c>
      <c r="C19" s="13">
        <v>756</v>
      </c>
      <c r="D19" s="13">
        <v>8200000.5</v>
      </c>
      <c r="E19" s="13">
        <v>23</v>
      </c>
      <c r="F19" s="13">
        <v>968</v>
      </c>
      <c r="G19" s="13">
        <v>11040000</v>
      </c>
      <c r="H19" s="13">
        <v>32</v>
      </c>
      <c r="I19" s="13">
        <v>1280</v>
      </c>
      <c r="J19" s="13">
        <v>14955000</v>
      </c>
      <c r="K19" s="14">
        <v>28</v>
      </c>
      <c r="L19" s="14">
        <v>1810</v>
      </c>
      <c r="M19" s="14">
        <v>22910000</v>
      </c>
      <c r="N19" s="14">
        <v>37</v>
      </c>
      <c r="O19" s="14">
        <v>1110</v>
      </c>
      <c r="P19" s="14">
        <v>15350000</v>
      </c>
    </row>
    <row r="20" spans="1:16" ht="21.75" customHeight="1" x14ac:dyDescent="0.25">
      <c r="A20" s="10" t="s">
        <v>9</v>
      </c>
      <c r="B20" s="13">
        <v>1130.5</v>
      </c>
      <c r="C20" s="13">
        <v>15338</v>
      </c>
      <c r="D20" s="13">
        <v>132532058</v>
      </c>
      <c r="E20" s="13">
        <v>1634</v>
      </c>
      <c r="F20" s="13">
        <v>28016</v>
      </c>
      <c r="G20" s="13">
        <v>299102773</v>
      </c>
      <c r="H20" s="13">
        <v>972</v>
      </c>
      <c r="I20" s="13">
        <v>16262</v>
      </c>
      <c r="J20" s="13">
        <v>174960000</v>
      </c>
      <c r="K20" s="14">
        <v>998</v>
      </c>
      <c r="L20" s="14">
        <v>32110</v>
      </c>
      <c r="M20" s="14">
        <v>611229016</v>
      </c>
      <c r="N20" s="14">
        <v>959</v>
      </c>
      <c r="O20" s="14">
        <v>31798</v>
      </c>
      <c r="P20" s="14">
        <v>608045018</v>
      </c>
    </row>
    <row r="21" spans="1:16" x14ac:dyDescent="0.25">
      <c r="A21" s="10" t="s">
        <v>24</v>
      </c>
      <c r="B21" s="13">
        <v>55</v>
      </c>
      <c r="C21" s="13">
        <v>2400</v>
      </c>
      <c r="D21" s="13">
        <v>44000000</v>
      </c>
      <c r="E21" s="13">
        <v>56</v>
      </c>
      <c r="F21" s="13">
        <v>2680</v>
      </c>
      <c r="G21" s="13">
        <v>22400000</v>
      </c>
      <c r="H21" s="13">
        <v>60</v>
      </c>
      <c r="I21" s="13">
        <v>2945</v>
      </c>
      <c r="J21" s="13">
        <v>5635775</v>
      </c>
      <c r="K21" s="14">
        <v>60</v>
      </c>
      <c r="L21" s="14">
        <v>1200</v>
      </c>
      <c r="M21" s="14">
        <v>11860000</v>
      </c>
      <c r="N21" s="14">
        <v>88</v>
      </c>
      <c r="O21" s="14">
        <v>1710</v>
      </c>
      <c r="P21" s="14">
        <v>18800000</v>
      </c>
    </row>
    <row r="22" spans="1:16" x14ac:dyDescent="0.25">
      <c r="A22" s="10" t="s">
        <v>25</v>
      </c>
      <c r="B22" s="13">
        <v>30.2</v>
      </c>
      <c r="C22" s="13">
        <v>360</v>
      </c>
      <c r="D22" s="13">
        <v>10785000</v>
      </c>
      <c r="E22" s="13">
        <v>28.3</v>
      </c>
      <c r="F22" s="13">
        <v>465</v>
      </c>
      <c r="G22" s="13">
        <v>9945000</v>
      </c>
      <c r="H22" s="13">
        <v>65</v>
      </c>
      <c r="I22" s="13">
        <v>994</v>
      </c>
      <c r="J22" s="13">
        <v>2134000</v>
      </c>
      <c r="K22" s="14">
        <v>133</v>
      </c>
      <c r="L22" s="14">
        <v>1306</v>
      </c>
      <c r="M22" s="14">
        <v>32751682</v>
      </c>
      <c r="N22" s="14">
        <v>174</v>
      </c>
      <c r="O22" s="14">
        <v>1606</v>
      </c>
      <c r="P22" s="14">
        <v>39499713</v>
      </c>
    </row>
    <row r="23" spans="1:16" x14ac:dyDescent="0.25">
      <c r="A23" s="10" t="s">
        <v>21</v>
      </c>
      <c r="B23" s="13">
        <v>61</v>
      </c>
      <c r="C23" s="13">
        <v>630.82000000000005</v>
      </c>
      <c r="D23" s="13">
        <v>12260000</v>
      </c>
      <c r="E23" s="13">
        <v>87</v>
      </c>
      <c r="F23" s="13">
        <v>690</v>
      </c>
      <c r="G23" s="13">
        <v>15394200</v>
      </c>
      <c r="H23" s="13">
        <v>85.2</v>
      </c>
      <c r="I23" s="13">
        <v>710</v>
      </c>
      <c r="J23" s="13"/>
      <c r="K23" s="14">
        <v>204</v>
      </c>
      <c r="L23" s="14">
        <v>1619</v>
      </c>
      <c r="M23" s="14">
        <v>31303000</v>
      </c>
      <c r="N23" s="14">
        <v>208</v>
      </c>
      <c r="O23" s="14">
        <v>1223</v>
      </c>
      <c r="P23" s="14">
        <v>33241500</v>
      </c>
    </row>
    <row r="24" spans="1:16" x14ac:dyDescent="0.25">
      <c r="A24" s="10" t="s">
        <v>12</v>
      </c>
      <c r="B24" s="13">
        <v>678.5</v>
      </c>
      <c r="C24" s="13">
        <v>16630</v>
      </c>
      <c r="D24" s="13">
        <v>180602000</v>
      </c>
      <c r="E24" s="13">
        <v>641.1</v>
      </c>
      <c r="F24" s="13">
        <v>18660</v>
      </c>
      <c r="G24" s="13">
        <v>217730000</v>
      </c>
      <c r="H24" s="13">
        <v>383</v>
      </c>
      <c r="I24" s="13">
        <v>7280</v>
      </c>
      <c r="J24" s="13">
        <v>16909700</v>
      </c>
      <c r="K24" s="14">
        <v>150</v>
      </c>
      <c r="L24" s="14">
        <v>3827</v>
      </c>
      <c r="M24" s="14">
        <v>50239806</v>
      </c>
      <c r="N24" s="14">
        <v>177</v>
      </c>
      <c r="O24" s="14">
        <v>3623</v>
      </c>
      <c r="P24" s="14">
        <v>42378000</v>
      </c>
    </row>
    <row r="25" spans="1:16" x14ac:dyDescent="0.25">
      <c r="A25" s="10" t="s">
        <v>3</v>
      </c>
      <c r="B25" s="13">
        <v>1830</v>
      </c>
      <c r="C25" s="13">
        <v>47735</v>
      </c>
      <c r="D25" s="13">
        <v>515330000</v>
      </c>
      <c r="E25" s="13">
        <v>1619.7</v>
      </c>
      <c r="F25" s="13">
        <v>41768</v>
      </c>
      <c r="G25" s="13">
        <v>512358780</v>
      </c>
      <c r="H25" s="13">
        <v>1830</v>
      </c>
      <c r="I25" s="13">
        <v>47735</v>
      </c>
      <c r="J25" s="13">
        <v>112125000</v>
      </c>
      <c r="K25" s="14">
        <v>2278</v>
      </c>
      <c r="L25" s="14">
        <v>44367</v>
      </c>
      <c r="M25" s="14">
        <v>505781000</v>
      </c>
      <c r="N25" s="14">
        <v>1942</v>
      </c>
      <c r="O25" s="14">
        <v>41874</v>
      </c>
      <c r="P25" s="14">
        <v>379655000</v>
      </c>
    </row>
    <row r="26" spans="1:16" x14ac:dyDescent="0.25">
      <c r="A26" s="10" t="s">
        <v>14</v>
      </c>
      <c r="B26" s="13">
        <v>93</v>
      </c>
      <c r="C26" s="13">
        <v>4520</v>
      </c>
      <c r="D26" s="13">
        <v>111150000</v>
      </c>
      <c r="E26" s="13">
        <v>101.5</v>
      </c>
      <c r="F26" s="13">
        <v>4265</v>
      </c>
      <c r="G26" s="13">
        <v>101750000</v>
      </c>
      <c r="H26" s="13">
        <v>103</v>
      </c>
      <c r="I26" s="13">
        <v>3909</v>
      </c>
      <c r="J26" s="13">
        <v>515330000</v>
      </c>
      <c r="K26" s="14">
        <v>145</v>
      </c>
      <c r="L26" s="14">
        <v>4818</v>
      </c>
      <c r="M26" s="14">
        <v>48450000</v>
      </c>
      <c r="N26" s="14">
        <v>148</v>
      </c>
      <c r="O26" s="14">
        <v>4044</v>
      </c>
      <c r="P26" s="14">
        <v>40710000</v>
      </c>
    </row>
    <row r="27" spans="1:16" ht="19.5" customHeight="1" x14ac:dyDescent="0.25">
      <c r="A27" s="10" t="s">
        <v>5</v>
      </c>
      <c r="B27" s="13">
        <v>891.5</v>
      </c>
      <c r="C27" s="13">
        <v>23987</v>
      </c>
      <c r="D27" s="13">
        <v>274817000</v>
      </c>
      <c r="E27" s="13">
        <v>1008</v>
      </c>
      <c r="F27" s="13">
        <v>27397</v>
      </c>
      <c r="G27" s="13">
        <v>310164000</v>
      </c>
      <c r="H27" s="13">
        <v>988</v>
      </c>
      <c r="I27" s="13">
        <v>26971</v>
      </c>
      <c r="J27" s="13">
        <v>102800000</v>
      </c>
      <c r="K27" s="14">
        <v>1077</v>
      </c>
      <c r="L27" s="14">
        <v>43036</v>
      </c>
      <c r="M27" s="14">
        <v>643398000</v>
      </c>
      <c r="N27" s="14">
        <v>974</v>
      </c>
      <c r="O27" s="14">
        <v>38833</v>
      </c>
      <c r="P27" s="14">
        <v>582100000</v>
      </c>
    </row>
    <row r="28" spans="1:16" ht="19.5" customHeight="1" x14ac:dyDescent="0.25">
      <c r="A28" s="2" t="s">
        <v>42</v>
      </c>
      <c r="B28" s="14">
        <v>17</v>
      </c>
      <c r="C28" s="14">
        <f>B28*18</f>
        <v>306</v>
      </c>
      <c r="D28" s="14">
        <f>C28*9120</f>
        <v>2790720</v>
      </c>
      <c r="E28" s="15">
        <v>19</v>
      </c>
      <c r="F28" s="15">
        <f>E28*18</f>
        <v>342</v>
      </c>
      <c r="G28" s="15">
        <f>F28*11450</f>
        <v>3915900</v>
      </c>
      <c r="H28" s="15">
        <v>23</v>
      </c>
      <c r="I28" s="15">
        <f>H28*15</f>
        <v>345</v>
      </c>
      <c r="J28" s="15">
        <f>I28*9110</f>
        <v>3142950</v>
      </c>
      <c r="K28" s="14">
        <v>26</v>
      </c>
      <c r="L28" s="14">
        <v>264</v>
      </c>
      <c r="M28" s="14">
        <v>792000</v>
      </c>
      <c r="N28" s="14">
        <v>18</v>
      </c>
      <c r="O28" s="14">
        <v>185</v>
      </c>
      <c r="P28" s="14">
        <v>554400</v>
      </c>
    </row>
    <row r="29" spans="1:16" x14ac:dyDescent="0.25">
      <c r="A29" s="10" t="s">
        <v>19</v>
      </c>
      <c r="B29" s="13">
        <v>181.5</v>
      </c>
      <c r="C29" s="13">
        <v>5227.8</v>
      </c>
      <c r="D29" s="13">
        <v>131855000</v>
      </c>
      <c r="E29" s="13">
        <v>194.2</v>
      </c>
      <c r="F29" s="13">
        <v>3762.2</v>
      </c>
      <c r="G29" s="13">
        <v>78849000</v>
      </c>
      <c r="H29" s="13">
        <v>117.2</v>
      </c>
      <c r="I29" s="13">
        <v>1911.2</v>
      </c>
      <c r="J29" s="13">
        <v>306650000</v>
      </c>
      <c r="K29" s="14">
        <v>215</v>
      </c>
      <c r="L29" s="14">
        <v>4428</v>
      </c>
      <c r="M29" s="14">
        <v>49632000</v>
      </c>
      <c r="N29" s="14">
        <v>226</v>
      </c>
      <c r="O29" s="14">
        <v>5254</v>
      </c>
      <c r="P29" s="14">
        <v>46562000</v>
      </c>
    </row>
    <row r="30" spans="1:16" x14ac:dyDescent="0.25">
      <c r="A30" s="10" t="s">
        <v>20</v>
      </c>
      <c r="B30" s="13">
        <v>59</v>
      </c>
      <c r="C30" s="13">
        <v>1101</v>
      </c>
      <c r="D30" s="13">
        <v>15012232</v>
      </c>
      <c r="E30" s="13">
        <v>62.2</v>
      </c>
      <c r="F30" s="13">
        <v>841.4</v>
      </c>
      <c r="G30" s="13">
        <v>13365850</v>
      </c>
      <c r="H30" s="13">
        <v>133.19999999999999</v>
      </c>
      <c r="I30" s="13">
        <v>1049.26</v>
      </c>
      <c r="J30" s="13">
        <v>32525000</v>
      </c>
      <c r="K30" s="14">
        <v>55</v>
      </c>
      <c r="L30" s="14">
        <v>802</v>
      </c>
      <c r="M30" s="14">
        <v>12125800</v>
      </c>
      <c r="N30" s="14">
        <v>67</v>
      </c>
      <c r="O30" s="14">
        <v>1206</v>
      </c>
      <c r="P30" s="14">
        <v>14690800</v>
      </c>
    </row>
    <row r="31" spans="1:16" x14ac:dyDescent="0.25">
      <c r="A31" s="10" t="s">
        <v>16</v>
      </c>
      <c r="B31" s="13">
        <v>265.22000000000003</v>
      </c>
      <c r="C31" s="13">
        <v>5375.9</v>
      </c>
      <c r="D31" s="13">
        <v>77440600</v>
      </c>
      <c r="E31" s="13">
        <v>262</v>
      </c>
      <c r="F31" s="13">
        <v>5480</v>
      </c>
      <c r="G31" s="13">
        <v>79220880</v>
      </c>
      <c r="H31" s="13">
        <v>292</v>
      </c>
      <c r="I31" s="13">
        <v>5065</v>
      </c>
      <c r="J31" s="13">
        <v>18588060</v>
      </c>
      <c r="K31" s="14">
        <v>259</v>
      </c>
      <c r="L31" s="14">
        <v>3744</v>
      </c>
      <c r="M31" s="14">
        <v>110720000</v>
      </c>
      <c r="N31" s="14">
        <v>201</v>
      </c>
      <c r="O31" s="14">
        <v>3794</v>
      </c>
      <c r="P31" s="14">
        <v>113220000</v>
      </c>
    </row>
    <row r="32" spans="1:16" ht="19.5" customHeight="1" x14ac:dyDescent="0.25">
      <c r="A32" s="10" t="s">
        <v>1</v>
      </c>
      <c r="B32" s="13">
        <v>2036.2</v>
      </c>
      <c r="C32" s="13">
        <v>95831</v>
      </c>
      <c r="D32" s="13">
        <v>988815000</v>
      </c>
      <c r="E32" s="13">
        <v>2240.3200000000002</v>
      </c>
      <c r="F32" s="13">
        <v>106762.8</v>
      </c>
      <c r="G32" s="13">
        <v>1087128000</v>
      </c>
      <c r="H32" s="13">
        <v>1958</v>
      </c>
      <c r="I32" s="13">
        <v>97560</v>
      </c>
      <c r="J32" s="13">
        <v>77250000</v>
      </c>
      <c r="K32" s="14">
        <v>1808</v>
      </c>
      <c r="L32" s="14">
        <v>84102</v>
      </c>
      <c r="M32" s="14">
        <v>1679813772</v>
      </c>
      <c r="N32" s="14">
        <v>2589</v>
      </c>
      <c r="O32" s="14">
        <v>107231</v>
      </c>
      <c r="P32" s="14">
        <v>2112732120</v>
      </c>
    </row>
    <row r="33" spans="1:16" x14ac:dyDescent="0.25">
      <c r="A33" s="10" t="s">
        <v>26</v>
      </c>
      <c r="B33" s="13">
        <v>2</v>
      </c>
      <c r="C33" s="13">
        <v>30</v>
      </c>
      <c r="D33" s="13">
        <v>150000</v>
      </c>
      <c r="E33" s="13">
        <v>10</v>
      </c>
      <c r="F33" s="13">
        <v>120</v>
      </c>
      <c r="G33" s="13">
        <v>600000</v>
      </c>
      <c r="H33" s="13">
        <v>15</v>
      </c>
      <c r="I33" s="13">
        <v>180</v>
      </c>
      <c r="J33" s="13">
        <v>1095600000</v>
      </c>
      <c r="K33" s="14">
        <v>139</v>
      </c>
      <c r="L33" s="14">
        <v>2163</v>
      </c>
      <c r="M33" s="14">
        <v>18516624</v>
      </c>
      <c r="N33" s="14">
        <v>114</v>
      </c>
      <c r="O33" s="14">
        <v>656</v>
      </c>
      <c r="P33" s="14">
        <v>8308000</v>
      </c>
    </row>
    <row r="34" spans="1:16" x14ac:dyDescent="0.25">
      <c r="A34" s="10" t="s">
        <v>17</v>
      </c>
      <c r="B34" s="13">
        <v>232</v>
      </c>
      <c r="C34" s="13">
        <v>4242.6000000000004</v>
      </c>
      <c r="D34" s="13">
        <v>66491042.450000003</v>
      </c>
      <c r="E34" s="13">
        <v>256</v>
      </c>
      <c r="F34" s="13">
        <v>3590.88</v>
      </c>
      <c r="G34" s="13">
        <v>62336657.109999999</v>
      </c>
      <c r="H34" s="13">
        <v>231.2</v>
      </c>
      <c r="I34" s="13">
        <v>3535.7</v>
      </c>
      <c r="J34" s="13">
        <v>1200000</v>
      </c>
      <c r="K34" s="14">
        <v>345</v>
      </c>
      <c r="L34" s="14">
        <v>5501</v>
      </c>
      <c r="M34" s="14">
        <v>99442280</v>
      </c>
      <c r="N34" s="14">
        <v>384</v>
      </c>
      <c r="O34" s="14">
        <v>6415</v>
      </c>
      <c r="P34" s="14">
        <v>116970000</v>
      </c>
    </row>
    <row r="35" spans="1:16" x14ac:dyDescent="0.25">
      <c r="A35" s="10" t="s">
        <v>7</v>
      </c>
      <c r="B35" s="13">
        <v>848.75</v>
      </c>
      <c r="C35" s="13">
        <v>18323</v>
      </c>
      <c r="D35" s="13">
        <v>125291164</v>
      </c>
      <c r="E35" s="13">
        <v>971</v>
      </c>
      <c r="F35" s="13">
        <v>22333</v>
      </c>
      <c r="G35" s="13">
        <v>149701818</v>
      </c>
      <c r="H35" s="13">
        <v>1213</v>
      </c>
      <c r="I35" s="13">
        <v>39159</v>
      </c>
      <c r="J35" s="13">
        <v>61190000</v>
      </c>
      <c r="K35" s="14">
        <v>1980</v>
      </c>
      <c r="L35" s="14">
        <v>65486</v>
      </c>
      <c r="M35" s="14">
        <v>732727000</v>
      </c>
      <c r="N35" s="14">
        <v>2096</v>
      </c>
      <c r="O35" s="14">
        <v>63342</v>
      </c>
      <c r="P35" s="14">
        <v>577228302</v>
      </c>
    </row>
    <row r="36" spans="1:16" x14ac:dyDescent="0.25">
      <c r="A36" s="10" t="s">
        <v>15</v>
      </c>
      <c r="B36" s="13">
        <v>381</v>
      </c>
      <c r="C36" s="13">
        <v>6754</v>
      </c>
      <c r="D36" s="13">
        <v>76980000</v>
      </c>
      <c r="E36" s="13">
        <v>262</v>
      </c>
      <c r="F36" s="13">
        <v>5629</v>
      </c>
      <c r="G36" s="13">
        <v>66160000</v>
      </c>
      <c r="H36" s="13">
        <v>256</v>
      </c>
      <c r="I36" s="13">
        <v>5415</v>
      </c>
      <c r="J36" s="13">
        <v>241572000</v>
      </c>
      <c r="K36" s="14">
        <v>341</v>
      </c>
      <c r="L36" s="14">
        <v>8045</v>
      </c>
      <c r="M36" s="14">
        <v>223055000</v>
      </c>
      <c r="N36" s="14">
        <v>299</v>
      </c>
      <c r="O36" s="14">
        <v>9245</v>
      </c>
      <c r="P36" s="14">
        <v>116096800</v>
      </c>
    </row>
    <row r="37" spans="1:16" x14ac:dyDescent="0.25">
      <c r="A37" s="10" t="s">
        <v>8</v>
      </c>
      <c r="B37" s="13">
        <v>217</v>
      </c>
      <c r="C37" s="13">
        <v>5026</v>
      </c>
      <c r="D37" s="13">
        <v>41701523.5</v>
      </c>
      <c r="E37" s="13">
        <v>280</v>
      </c>
      <c r="F37" s="13">
        <v>19085</v>
      </c>
      <c r="G37" s="13">
        <v>236657650</v>
      </c>
      <c r="H37" s="13">
        <v>365.6</v>
      </c>
      <c r="I37" s="13">
        <v>14073.4</v>
      </c>
      <c r="J37" s="13">
        <v>87000000</v>
      </c>
      <c r="K37" s="14">
        <v>808</v>
      </c>
      <c r="L37" s="14">
        <v>20643</v>
      </c>
      <c r="M37" s="14">
        <v>331336817</v>
      </c>
      <c r="N37" s="14">
        <v>1636</v>
      </c>
      <c r="O37" s="14">
        <v>39413</v>
      </c>
      <c r="P37" s="14">
        <v>543066700</v>
      </c>
    </row>
    <row r="38" spans="1:16" x14ac:dyDescent="0.25">
      <c r="A38" s="10" t="s">
        <v>11</v>
      </c>
      <c r="B38" s="13">
        <v>393</v>
      </c>
      <c r="C38" s="13">
        <v>7292</v>
      </c>
      <c r="D38" s="13">
        <v>113200000</v>
      </c>
      <c r="E38" s="13">
        <v>541</v>
      </c>
      <c r="F38" s="13">
        <v>8914</v>
      </c>
      <c r="G38" s="13">
        <v>128144000</v>
      </c>
      <c r="H38" s="13">
        <v>510.8</v>
      </c>
      <c r="I38" s="13">
        <v>9774</v>
      </c>
      <c r="J38" s="13">
        <v>183387670</v>
      </c>
      <c r="K38" s="14">
        <v>417</v>
      </c>
      <c r="L38" s="14">
        <v>11466</v>
      </c>
      <c r="M38" s="14">
        <v>98720000</v>
      </c>
      <c r="N38" s="14">
        <v>427</v>
      </c>
      <c r="O38" s="14">
        <v>6943</v>
      </c>
      <c r="P38" s="14">
        <v>33055071</v>
      </c>
    </row>
    <row r="39" spans="1:16" x14ac:dyDescent="0.25">
      <c r="A39" s="10" t="s">
        <v>2</v>
      </c>
      <c r="B39" s="13">
        <v>2334</v>
      </c>
      <c r="C39" s="13">
        <v>63575</v>
      </c>
      <c r="D39" s="13">
        <v>704950000</v>
      </c>
      <c r="E39" s="13">
        <v>2205</v>
      </c>
      <c r="F39" s="13">
        <v>56830</v>
      </c>
      <c r="G39" s="13">
        <v>700970000</v>
      </c>
      <c r="H39" s="13">
        <v>2326</v>
      </c>
      <c r="I39" s="13">
        <v>63420</v>
      </c>
      <c r="J39" s="13">
        <v>143648000</v>
      </c>
      <c r="K39" s="14">
        <v>8557</v>
      </c>
      <c r="L39" s="14">
        <v>237745</v>
      </c>
      <c r="M39" s="14">
        <v>1775995792</v>
      </c>
      <c r="N39" s="14">
        <v>8340</v>
      </c>
      <c r="O39" s="14">
        <v>232725</v>
      </c>
      <c r="P39" s="14">
        <v>1779735792</v>
      </c>
    </row>
    <row r="40" spans="1:16" x14ac:dyDescent="0.25">
      <c r="A40" s="2" t="s">
        <v>43</v>
      </c>
      <c r="B40" s="14">
        <v>1940</v>
      </c>
      <c r="C40" s="14">
        <f>B40*22</f>
        <v>42680</v>
      </c>
      <c r="D40" s="14">
        <f>C40*11200</f>
        <v>478016000</v>
      </c>
      <c r="E40" s="15">
        <v>2030</v>
      </c>
      <c r="F40" s="15">
        <f>E40*24</f>
        <v>48720</v>
      </c>
      <c r="G40" s="15">
        <f>F40*13700</f>
        <v>667464000</v>
      </c>
      <c r="H40" s="15">
        <v>2150</v>
      </c>
      <c r="I40" s="17">
        <f>H40*20</f>
        <v>43000</v>
      </c>
      <c r="J40" s="15">
        <f>I40*13720</f>
        <v>589960000</v>
      </c>
      <c r="K40" s="14">
        <v>2294</v>
      </c>
      <c r="L40" s="14">
        <v>54400</v>
      </c>
      <c r="M40" s="14">
        <v>802879993</v>
      </c>
      <c r="N40" s="14">
        <v>2292</v>
      </c>
      <c r="O40" s="14">
        <v>55928</v>
      </c>
      <c r="P40" s="14">
        <v>813014000</v>
      </c>
    </row>
    <row r="41" spans="1:16" x14ac:dyDescent="0.25">
      <c r="A41" s="10" t="s">
        <v>28</v>
      </c>
      <c r="B41" s="13">
        <v>23.25</v>
      </c>
      <c r="C41" s="13">
        <v>963.5</v>
      </c>
      <c r="D41" s="13">
        <v>9822500</v>
      </c>
      <c r="E41" s="13">
        <v>37</v>
      </c>
      <c r="F41" s="13">
        <v>1415</v>
      </c>
      <c r="G41" s="13">
        <v>14400000</v>
      </c>
      <c r="H41" s="13">
        <v>48</v>
      </c>
      <c r="I41" s="13">
        <v>1977.5</v>
      </c>
      <c r="J41" s="13">
        <v>19980000</v>
      </c>
      <c r="K41" s="14">
        <v>75</v>
      </c>
      <c r="L41" s="14">
        <v>1368</v>
      </c>
      <c r="M41" s="14">
        <v>14112500</v>
      </c>
      <c r="N41" s="14">
        <v>75</v>
      </c>
      <c r="O41" s="14">
        <v>1328</v>
      </c>
      <c r="P41" s="14">
        <v>13712500</v>
      </c>
    </row>
    <row r="42" spans="1:16" x14ac:dyDescent="0.25">
      <c r="A42" s="2" t="s">
        <v>44</v>
      </c>
      <c r="B42" s="14">
        <v>82</v>
      </c>
      <c r="C42" s="14">
        <f>B42*22</f>
        <v>1804</v>
      </c>
      <c r="D42" s="14">
        <f>C42*13650</f>
        <v>24624600</v>
      </c>
      <c r="E42" s="15">
        <v>93</v>
      </c>
      <c r="F42" s="15">
        <f>E42*21</f>
        <v>1953</v>
      </c>
      <c r="G42" s="15">
        <f>F42*15330</f>
        <v>29939490</v>
      </c>
      <c r="H42" s="15">
        <v>89</v>
      </c>
      <c r="I42" s="15">
        <f>H42*17</f>
        <v>1513</v>
      </c>
      <c r="J42" s="15">
        <f>I42*14480</f>
        <v>21908240</v>
      </c>
      <c r="K42" s="14">
        <v>100</v>
      </c>
      <c r="L42" s="14">
        <v>4859</v>
      </c>
      <c r="M42" s="14">
        <v>138520000</v>
      </c>
      <c r="N42" s="14">
        <v>87</v>
      </c>
      <c r="O42" s="14">
        <v>4131</v>
      </c>
      <c r="P42" s="14">
        <v>116700000</v>
      </c>
    </row>
    <row r="43" spans="1:16" x14ac:dyDescent="0.25">
      <c r="A43" s="10" t="s">
        <v>13</v>
      </c>
      <c r="B43" s="13">
        <v>364</v>
      </c>
      <c r="C43" s="13">
        <v>6985</v>
      </c>
      <c r="D43" s="13">
        <v>60500054</v>
      </c>
      <c r="E43" s="13">
        <v>427</v>
      </c>
      <c r="F43" s="13">
        <v>9155</v>
      </c>
      <c r="G43" s="13">
        <v>105650039.2</v>
      </c>
      <c r="H43" s="13">
        <v>375</v>
      </c>
      <c r="I43" s="13">
        <v>8048</v>
      </c>
      <c r="J43" s="13">
        <v>109700010</v>
      </c>
      <c r="K43" s="14">
        <v>511</v>
      </c>
      <c r="L43" s="14">
        <v>10684</v>
      </c>
      <c r="M43" s="14">
        <v>79172020</v>
      </c>
      <c r="N43" s="14">
        <v>560</v>
      </c>
      <c r="O43" s="14">
        <v>11807</v>
      </c>
      <c r="P43" s="14">
        <v>215614800</v>
      </c>
    </row>
    <row r="44" spans="1:16" x14ac:dyDescent="0.25">
      <c r="A44" s="10" t="s">
        <v>10</v>
      </c>
      <c r="B44" s="13">
        <v>366</v>
      </c>
      <c r="C44" s="13">
        <v>17012</v>
      </c>
      <c r="D44" s="13">
        <v>161579545.5</v>
      </c>
      <c r="E44" s="13">
        <v>388</v>
      </c>
      <c r="F44" s="13">
        <v>14040</v>
      </c>
      <c r="G44" s="13">
        <v>148500000</v>
      </c>
      <c r="H44" s="13">
        <v>336</v>
      </c>
      <c r="I44" s="13">
        <v>14788</v>
      </c>
      <c r="J44" s="13">
        <v>145782500</v>
      </c>
      <c r="K44" s="14">
        <v>202</v>
      </c>
      <c r="L44" s="14">
        <v>6308</v>
      </c>
      <c r="M44" s="14">
        <v>139589783</v>
      </c>
      <c r="N44" s="14">
        <v>212</v>
      </c>
      <c r="O44" s="14">
        <v>5274</v>
      </c>
      <c r="P44" s="14">
        <v>111791827</v>
      </c>
    </row>
    <row r="45" spans="1:16" x14ac:dyDescent="0.25">
      <c r="A45" s="10" t="s">
        <v>18</v>
      </c>
      <c r="B45" s="13">
        <v>9</v>
      </c>
      <c r="C45" s="13">
        <v>270</v>
      </c>
      <c r="D45" s="13">
        <v>21170000</v>
      </c>
      <c r="E45" s="13">
        <v>9</v>
      </c>
      <c r="F45" s="13">
        <v>271</v>
      </c>
      <c r="G45" s="13">
        <v>24110000</v>
      </c>
      <c r="H45" s="13">
        <v>12</v>
      </c>
      <c r="I45" s="13">
        <v>374</v>
      </c>
      <c r="J45" s="13">
        <v>32575000</v>
      </c>
      <c r="K45" s="14">
        <v>9</v>
      </c>
      <c r="L45" s="14">
        <v>53</v>
      </c>
      <c r="M45" s="14">
        <v>1120000</v>
      </c>
      <c r="N45" s="14">
        <v>6</v>
      </c>
      <c r="O45" s="14">
        <v>29</v>
      </c>
      <c r="P45" s="14">
        <v>388000</v>
      </c>
    </row>
    <row r="46" spans="1:16" ht="18" customHeight="1" x14ac:dyDescent="0.25">
      <c r="A46" s="10" t="s">
        <v>41</v>
      </c>
      <c r="B46" s="13">
        <v>300.75</v>
      </c>
      <c r="C46" s="13">
        <v>3360.38</v>
      </c>
      <c r="D46" s="13">
        <v>50403750</v>
      </c>
      <c r="E46" s="13">
        <v>210.6</v>
      </c>
      <c r="F46" s="13">
        <v>2100.3000000000002</v>
      </c>
      <c r="G46" s="13">
        <v>21003000</v>
      </c>
      <c r="H46" s="13">
        <v>240.5</v>
      </c>
      <c r="I46" s="13">
        <v>4800.28</v>
      </c>
      <c r="J46" s="13">
        <v>657785792</v>
      </c>
      <c r="K46" s="14">
        <v>169</v>
      </c>
      <c r="L46" s="14">
        <v>7040</v>
      </c>
      <c r="M46" s="14">
        <v>56124560</v>
      </c>
      <c r="N46" s="14">
        <v>189</v>
      </c>
      <c r="O46" s="14">
        <v>8040</v>
      </c>
      <c r="P46" s="14">
        <v>66125460</v>
      </c>
    </row>
    <row r="47" spans="1:16" x14ac:dyDescent="0.25">
      <c r="A47" s="11" t="s">
        <v>27</v>
      </c>
      <c r="B47" s="16">
        <f>SUM(B16:B46)</f>
        <v>16900.370000000003</v>
      </c>
      <c r="C47" s="16">
        <f t="shared" ref="C47:P47" si="0">SUM(C16:C46)</f>
        <v>455388.6</v>
      </c>
      <c r="D47" s="16">
        <f t="shared" si="0"/>
        <v>5002884789.9499998</v>
      </c>
      <c r="E47" s="16">
        <f t="shared" si="0"/>
        <v>18043.12</v>
      </c>
      <c r="F47" s="16">
        <f t="shared" si="0"/>
        <v>499680.58</v>
      </c>
      <c r="G47" s="16">
        <f t="shared" si="0"/>
        <v>5824139242.1099997</v>
      </c>
      <c r="H47" s="16">
        <f t="shared" si="0"/>
        <v>17380.699999999997</v>
      </c>
      <c r="I47" s="16">
        <f t="shared" si="0"/>
        <v>485058.34000000008</v>
      </c>
      <c r="J47" s="16">
        <f t="shared" si="0"/>
        <v>5453520379</v>
      </c>
      <c r="K47" s="16">
        <f t="shared" si="0"/>
        <v>25354</v>
      </c>
      <c r="L47" s="16">
        <f t="shared" si="0"/>
        <v>727153</v>
      </c>
      <c r="M47" s="16">
        <f t="shared" si="0"/>
        <v>9358450445</v>
      </c>
      <c r="N47" s="16">
        <f t="shared" si="0"/>
        <v>26280</v>
      </c>
      <c r="O47" s="16">
        <f t="shared" si="0"/>
        <v>749943</v>
      </c>
      <c r="P47" s="16">
        <f t="shared" si="0"/>
        <v>9555213303</v>
      </c>
    </row>
  </sheetData>
  <sortState ref="A1:J34">
    <sortCondition ref="A4"/>
  </sortState>
  <mergeCells count="6">
    <mergeCell ref="A13:J13"/>
    <mergeCell ref="N14:P14"/>
    <mergeCell ref="B14:D14"/>
    <mergeCell ref="E14:G14"/>
    <mergeCell ref="H14:J14"/>
    <mergeCell ref="K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2018-01-17T04:32:31Z</dcterms:created>
  <dcterms:modified xsi:type="dcterms:W3CDTF">2018-01-25T08:13:41Z</dcterms:modified>
</cp:coreProperties>
</file>